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610" windowHeight="6495" tabRatio="659" firstSheet="2" activeTab="4"/>
  </bookViews>
  <sheets>
    <sheet name="Income Statement" sheetId="1" r:id="rId1"/>
    <sheet name="Balance Sheet" sheetId="2" r:id="rId2"/>
    <sheet name="Cash Flow Statement" sheetId="3" r:id="rId3"/>
    <sheet name="Statement of Changes in Equity" sheetId="4" r:id="rId4"/>
    <sheet name="Notes" sheetId="5" r:id="rId5"/>
  </sheets>
  <externalReferences>
    <externalReference r:id="rId8"/>
  </externalReferences>
  <definedNames>
    <definedName name="\a">'[1]FA-LISTING'!#REF!</definedName>
    <definedName name="\p">'[1]FA-LISTING'!#REF!</definedName>
    <definedName name="BLDG">'[1]FA-LISTING'!#REF!</definedName>
    <definedName name="BLDGIMP">'[1]FA-LISTING'!#REF!</definedName>
    <definedName name="BLDGREV">'[1]FA-LISTING'!#REF!</definedName>
    <definedName name="COMP">'[1]FA-LISTING'!#REF!</definedName>
    <definedName name="FF">'[1]FA-LISTING'!#REF!</definedName>
    <definedName name="FORK">'[1]FA-LISTING'!#REF!</definedName>
    <definedName name="LANDIMP">'[1]FA-LISTING'!#REF!</definedName>
    <definedName name="LANDREV">'[1]FA-LISTING'!#REF!</definedName>
    <definedName name="MV">'[1]FA-LISTING'!#REF!</definedName>
    <definedName name="OE">'[1]FA-LISTING'!#REF!</definedName>
    <definedName name="P">#REF!</definedName>
    <definedName name="P_M">'[1]FA-LISTING'!#REF!</definedName>
    <definedName name="_xlnm.Print_Area" localSheetId="1">'Balance Sheet'!$A$1:$G$60</definedName>
    <definedName name="_xlnm.Print_Area" localSheetId="2">'Cash Flow Statement'!$A$1:$I$66</definedName>
    <definedName name="_xlnm.Print_Area" localSheetId="0">'Income Statement'!$A$1:$L$50</definedName>
    <definedName name="_xlnm.Print_Area" localSheetId="3">'Statement of Changes in Equity'!$A$1:$M$49</definedName>
  </definedNames>
  <calcPr fullCalcOnLoad="1"/>
</workbook>
</file>

<file path=xl/sharedStrings.xml><?xml version="1.0" encoding="utf-8"?>
<sst xmlns="http://schemas.openxmlformats.org/spreadsheetml/2006/main" count="520" uniqueCount="427">
  <si>
    <t>The Case Management of the suit is fixed for hearing on 15 May 2007.</t>
  </si>
  <si>
    <t>INSE is pending to reply Affidavit Jawapan Hon Kwee Chian for assessment of damages.</t>
  </si>
  <si>
    <t>The interim financial statements were authorised for issue by the Board of Directors in accordance with a resolution of the directors dated ________________ 2006.</t>
  </si>
  <si>
    <t>(Loss)/ Profit before taxation</t>
  </si>
  <si>
    <t>3 months ended</t>
  </si>
  <si>
    <t>(Quarter)</t>
  </si>
  <si>
    <t>(Cumulative)</t>
  </si>
  <si>
    <r>
      <t>There were no</t>
    </r>
    <r>
      <rPr>
        <sz val="10"/>
        <rFont val="Arial Narrow"/>
        <family val="2"/>
      </rPr>
      <t xml:space="preserve"> </t>
    </r>
    <r>
      <rPr>
        <sz val="10"/>
        <rFont val="Arial Narrow"/>
        <family val="2"/>
      </rPr>
      <t>disposals of unquoted investments and/or properties of the Group during the current financial quarter under review.</t>
    </r>
  </si>
  <si>
    <t>There were no acquisitions or disposals of quoted and marketable securities during the current financial quarter under review.</t>
  </si>
  <si>
    <r>
      <t>Y</t>
    </r>
    <r>
      <rPr>
        <sz val="10"/>
        <rFont val="Arial Narrow"/>
        <family val="2"/>
      </rPr>
      <t>eap Kok Leong (MAICSA NO: 0862549)</t>
    </r>
  </si>
  <si>
    <t>Issued and fully paid ordinary shares of RM0.10 each</t>
  </si>
  <si>
    <t>Nominal value</t>
  </si>
  <si>
    <t>Number of shares</t>
  </si>
  <si>
    <r>
      <t>E</t>
    </r>
    <r>
      <rPr>
        <sz val="10"/>
        <rFont val="Arial Narrow"/>
        <family val="2"/>
      </rPr>
      <t>ffect of acquisition of subsidiary companies</t>
    </r>
  </si>
  <si>
    <r>
      <t>I</t>
    </r>
    <r>
      <rPr>
        <sz val="10"/>
        <rFont val="Arial Narrow"/>
        <family val="2"/>
      </rPr>
      <t>nterest paid</t>
    </r>
  </si>
  <si>
    <r>
      <t>F</t>
    </r>
    <r>
      <rPr>
        <sz val="10"/>
        <rFont val="Arial Narrow"/>
        <family val="2"/>
      </rPr>
      <t>ixed deposits with licensed banks</t>
    </r>
  </si>
  <si>
    <t>RM'000</t>
  </si>
  <si>
    <t xml:space="preserve">CURRENT YEAR QUARTER </t>
  </si>
  <si>
    <r>
      <t>There were no dividend paid during the current financial quarter</t>
    </r>
    <r>
      <rPr>
        <sz val="10"/>
        <rFont val="Arial Narrow"/>
        <family val="2"/>
      </rPr>
      <t xml:space="preserve"> under review</t>
    </r>
    <r>
      <rPr>
        <sz val="10"/>
        <rFont val="Arial Narrow"/>
        <family val="2"/>
      </rPr>
      <t>.</t>
    </r>
  </si>
  <si>
    <r>
      <t>R</t>
    </r>
    <r>
      <rPr>
        <sz val="10"/>
        <rFont val="Arial Narrow"/>
        <family val="2"/>
      </rPr>
      <t>evenue</t>
    </r>
  </si>
  <si>
    <t>INDIVIDUAL QUARTER</t>
  </si>
  <si>
    <t>CUMULATIVE QUARTER</t>
  </si>
  <si>
    <t>(a)</t>
  </si>
  <si>
    <t>(b)</t>
  </si>
  <si>
    <t>Taxation</t>
  </si>
  <si>
    <t>(Incorporated in Malaysia)</t>
  </si>
  <si>
    <t>Dividends</t>
  </si>
  <si>
    <t>Date:</t>
  </si>
  <si>
    <t xml:space="preserve"> </t>
  </si>
  <si>
    <t>PRECEDING YEAR CORRESPONDING QUARTER</t>
  </si>
  <si>
    <t>Revenue</t>
  </si>
  <si>
    <t>Basic</t>
  </si>
  <si>
    <t>Fully diluted</t>
  </si>
  <si>
    <t>Other operating income</t>
  </si>
  <si>
    <t>Total</t>
  </si>
  <si>
    <t>CASH FLOWS FROM OPERATING ACTIVITIES</t>
  </si>
  <si>
    <t>Adjustments for:</t>
  </si>
  <si>
    <t>Depreciation of property, plant and equipment</t>
  </si>
  <si>
    <t>Changes in working capital:</t>
  </si>
  <si>
    <t>Net change in current assets</t>
  </si>
  <si>
    <t>Net change in current liabilities</t>
  </si>
  <si>
    <t>CASH FLOWS FROM INVESTING ACTIVITIES</t>
  </si>
  <si>
    <t>Purchase of property, plant and equipment</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</si>
  <si>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</si>
  <si>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</si>
  <si>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</si>
  <si>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</si>
  <si>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</si>
  <si>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</si>
  <si>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</si>
  <si>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</si>
  <si>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</si>
  <si>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</si>
  <si>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</si>
  <si>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</si>
  <si>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</si>
  <si>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</si>
  <si>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</si>
  <si>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</si>
  <si>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</si>
  <si>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</si>
  <si>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</si>
  <si>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</si>
  <si>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</si>
  <si>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</si>
  <si>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</si>
  <si>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</si>
  <si>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</si>
  <si>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</si>
  <si>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</si>
  <si>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</si>
  <si>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</si>
  <si>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</si>
  <si>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</si>
  <si>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</si>
  <si>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</si>
  <si>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</si>
  <si>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</si>
  <si>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</si>
  <si>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</si>
  <si>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</si>
  <si>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</si>
  <si>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</si>
  <si>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</si>
  <si>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</si>
  <si>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</si>
  <si>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</si>
  <si>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</si>
  <si>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</si>
  <si>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</si>
  <si>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</si>
  <si>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Material events subsequent to the end of the quarter</t>
  </si>
  <si>
    <t>Distributable - Retained Profit</t>
  </si>
  <si>
    <t>Operating profit before working capital changes</t>
  </si>
  <si>
    <t>Material litigations</t>
  </si>
  <si>
    <t>N/A</t>
  </si>
  <si>
    <t>Earnings per share</t>
  </si>
  <si>
    <t>Cash Generated From Operations</t>
  </si>
  <si>
    <t>Auditors' report of preceding annual financial statements</t>
  </si>
  <si>
    <t>Variation of results against preceding quarter</t>
  </si>
  <si>
    <t>INS BIOSCIENCE BERHAD</t>
  </si>
  <si>
    <t>(Company No: 623239 - V)</t>
  </si>
  <si>
    <t>AS AT END OF CURRENT QUARTER</t>
  </si>
  <si>
    <t>AS AT PRECEDING FINANCIAL YEAR END</t>
  </si>
  <si>
    <t>RM'000</t>
  </si>
  <si>
    <r>
      <t>C</t>
    </r>
    <r>
      <rPr>
        <sz val="10"/>
        <rFont val="Arial Narrow"/>
        <family val="2"/>
      </rPr>
      <t>ompany Secretary</t>
    </r>
  </si>
  <si>
    <r>
      <t>K</t>
    </r>
    <r>
      <rPr>
        <sz val="10"/>
        <rFont val="Arial Narrow"/>
        <family val="2"/>
      </rPr>
      <t>uala Lumpur</t>
    </r>
  </si>
  <si>
    <r>
      <t>By Order of the Board</t>
    </r>
    <r>
      <rPr>
        <sz val="10"/>
        <rFont val="Arial Narrow"/>
        <family val="2"/>
      </rPr>
      <t>,</t>
    </r>
  </si>
  <si>
    <r>
      <t>I</t>
    </r>
    <r>
      <rPr>
        <sz val="10"/>
        <rFont val="Arial Narrow"/>
        <family val="2"/>
      </rPr>
      <t>nterest expense</t>
    </r>
  </si>
  <si>
    <t>Current Quarter</t>
  </si>
  <si>
    <t>Disposal of and unquoted investments and properties</t>
  </si>
  <si>
    <t>Secured</t>
  </si>
  <si>
    <t>Short term borrowings:</t>
  </si>
  <si>
    <t>Total borrowings</t>
  </si>
  <si>
    <t>Current Year</t>
  </si>
  <si>
    <t>Ended</t>
  </si>
  <si>
    <t>To-date</t>
  </si>
  <si>
    <t>Earning per shares (sen)</t>
  </si>
  <si>
    <t>Fully diluted earnings per share</t>
  </si>
  <si>
    <r>
      <t>(</t>
    </r>
    <r>
      <rPr>
        <sz val="10"/>
        <rFont val="Arial Narrow"/>
        <family val="2"/>
      </rPr>
      <t>a</t>
    </r>
    <r>
      <rPr>
        <sz val="10"/>
        <rFont val="Arial Narrow"/>
        <family val="2"/>
      </rPr>
      <t>)</t>
    </r>
  </si>
  <si>
    <t>(b)</t>
  </si>
  <si>
    <t>REVENUE</t>
  </si>
  <si>
    <r>
      <t xml:space="preserve">Current </t>
    </r>
    <r>
      <rPr>
        <sz val="10"/>
        <rFont val="Arial Narrow"/>
        <family val="2"/>
      </rPr>
      <t>period</t>
    </r>
    <r>
      <rPr>
        <sz val="10"/>
        <rFont val="Arial Narrow"/>
        <family val="2"/>
      </rPr>
      <t xml:space="preserve"> taxation</t>
    </r>
  </si>
  <si>
    <t>Individual Quarter</t>
  </si>
  <si>
    <t>Cumulative Quarter</t>
  </si>
  <si>
    <t>Weighted average number of ordinary shares ('000)</t>
  </si>
  <si>
    <r>
      <t>Re</t>
    </r>
    <r>
      <rPr>
        <sz val="10"/>
        <rFont val="Arial Narrow"/>
        <family val="2"/>
      </rPr>
      <t>payment of hire purchase payables</t>
    </r>
  </si>
  <si>
    <r>
      <t>L</t>
    </r>
    <r>
      <rPr>
        <sz val="10"/>
        <rFont val="Arial Narrow"/>
        <family val="2"/>
      </rPr>
      <t>ong</t>
    </r>
    <r>
      <rPr>
        <sz val="10"/>
        <rFont val="Arial Narrow"/>
        <family val="2"/>
      </rPr>
      <t xml:space="preserve"> term borrowings:</t>
    </r>
  </si>
  <si>
    <t>- Hire purchase payables</t>
  </si>
  <si>
    <t>Basic Earnings per share</t>
  </si>
  <si>
    <t>CONDENSED CONSOLIDATED CASH FLOW STATEMENTS</t>
  </si>
  <si>
    <t>- contract sum for construction of R &amp; D centre</t>
  </si>
  <si>
    <t xml:space="preserve">N/A   </t>
  </si>
  <si>
    <t>CONDENSED CONSOLIDATED STATEMENT OF CHANGES IN EQUITY</t>
  </si>
  <si>
    <t>Non-Distributable Share Premium</t>
  </si>
  <si>
    <t>Public Issue Expenses</t>
  </si>
  <si>
    <r>
      <t xml:space="preserve"> </t>
    </r>
    <r>
      <rPr>
        <sz val="10"/>
        <rFont val="Arial Narrow"/>
        <family val="2"/>
      </rPr>
      <t xml:space="preserve"> at RM0.10 per share)</t>
    </r>
  </si>
  <si>
    <t>Equipment written off</t>
  </si>
  <si>
    <t>Interest income</t>
  </si>
  <si>
    <t>Interest received</t>
  </si>
  <si>
    <t>Tax paid</t>
  </si>
  <si>
    <t>As at</t>
  </si>
  <si>
    <t>RM'000</t>
  </si>
  <si>
    <t>Actual</t>
  </si>
  <si>
    <t xml:space="preserve">Balance </t>
  </si>
  <si>
    <t>Unutilised</t>
  </si>
  <si>
    <t xml:space="preserve">% of </t>
  </si>
  <si>
    <t>R&amp;D Centre and Manufacturing Plant</t>
  </si>
  <si>
    <t>R&amp;D Expenditure</t>
  </si>
  <si>
    <t>Working Capital</t>
  </si>
  <si>
    <t>Estimated Listing Expenses</t>
  </si>
  <si>
    <t xml:space="preserve">Sales of fertilizer products </t>
  </si>
  <si>
    <t>Purchases of fertilizer products</t>
  </si>
  <si>
    <t>The directors of the Company are of the opinion that the transactions above have been entered into in the ordinary course of business and have been established on the terms and conditions that are of no less favourable than those arranged with other independent third parties.</t>
  </si>
  <si>
    <t>Office rental paid</t>
  </si>
  <si>
    <t>#Bio-Agro Products Sdn Bhd</t>
  </si>
  <si>
    <t xml:space="preserve">*INS Holdings Berhad </t>
  </si>
  <si>
    <t>Notes:-</t>
  </si>
  <si>
    <t>CASH FLOWS FROM FINANCING ACTIVITIES</t>
  </si>
  <si>
    <t>Group's borrowings and debt securities</t>
  </si>
  <si>
    <t>B14</t>
  </si>
  <si>
    <t>AUTHORISATION FOR ISSUE</t>
  </si>
  <si>
    <t>Changes in contingent assets and contingent liabilities</t>
  </si>
  <si>
    <t xml:space="preserve">Drawdown of short term borrowings </t>
  </si>
  <si>
    <t>'000</t>
  </si>
  <si>
    <t>Gain on disposal of property, plant and equipment</t>
  </si>
  <si>
    <r>
      <t>T</t>
    </r>
    <r>
      <rPr>
        <sz val="10"/>
        <rFont val="Arial Narrow"/>
        <family val="2"/>
      </rPr>
      <t>here were no issuance and repayment of debt and equity securities, shares buy back, share cancellation or shares held as a treasury shares and resale of treasury shares for the current financial quarter under review.</t>
    </r>
  </si>
  <si>
    <t>(i)</t>
  </si>
  <si>
    <t>(ii)</t>
  </si>
  <si>
    <t>INSE is seeking, amongst others, damages for libel, aggravated and exemplary damages, an injunction restraining Yigaho from further publishing any publications containing the above statements or any similar words defamatory of INSE, interest and costs.</t>
  </si>
  <si>
    <t xml:space="preserve">Revision as </t>
  </si>
  <si>
    <t>approved by</t>
  </si>
  <si>
    <t>Repayment of hire purchase facilities</t>
  </si>
  <si>
    <t>Proceeds</t>
  </si>
  <si>
    <t>from IPO</t>
  </si>
  <si>
    <r>
      <t>##IBG Manufacturing Sdn Bhd (</t>
    </r>
    <r>
      <rPr>
        <i/>
        <sz val="10"/>
        <rFont val="Arial Narrow"/>
        <family val="2"/>
      </rPr>
      <t>formerly known as INS Manufacturing Sdn Bhd</t>
    </r>
    <r>
      <rPr>
        <sz val="10"/>
        <rFont val="Arial Narrow"/>
        <family val="2"/>
      </rPr>
      <t>)</t>
    </r>
  </si>
  <si>
    <t>the Securities</t>
  </si>
  <si>
    <r>
      <t xml:space="preserve">Commission </t>
    </r>
    <r>
      <rPr>
        <b/>
        <vertAlign val="superscript"/>
        <sz val="10"/>
        <rFont val="Arial Narrow"/>
        <family val="2"/>
      </rPr>
      <t>(b)</t>
    </r>
  </si>
  <si>
    <t>Utilisation as</t>
  </si>
  <si>
    <t xml:space="preserve">The above statement should be read in conjunction with the accompanying notes attached to this interim financial report as well as the </t>
  </si>
  <si>
    <t>Bank Overdraft</t>
  </si>
  <si>
    <t>Audited Financial Statements for the financial year ended 31 December 2005.</t>
  </si>
  <si>
    <t>Purchase of other investment</t>
  </si>
  <si>
    <t>Repayment of short term borrowings</t>
  </si>
  <si>
    <t>CASH AND CASH EQUIVALENTS AT END OF THE PERIOD</t>
  </si>
  <si>
    <t>Net cash for operating activities</t>
  </si>
  <si>
    <t>Net cash for investing activities</t>
  </si>
  <si>
    <t>Net cash for financing activities</t>
  </si>
  <si>
    <t>CURRENT YEAR    TO DATE</t>
  </si>
  <si>
    <t>(UNAUDITED)</t>
  </si>
  <si>
    <t>(AUDITED)</t>
  </si>
  <si>
    <t>Manufacturing</t>
  </si>
  <si>
    <t>Marketing and distribution of products</t>
  </si>
  <si>
    <t>Others</t>
  </si>
  <si>
    <t>Inter-segment sales</t>
  </si>
  <si>
    <t>External sales</t>
  </si>
  <si>
    <t>Eliminations</t>
  </si>
  <si>
    <t>Group</t>
  </si>
  <si>
    <t>RESULTS</t>
  </si>
  <si>
    <t>Segment results</t>
  </si>
  <si>
    <t xml:space="preserve">Unallocated corporate </t>
  </si>
  <si>
    <t xml:space="preserve">  expenses</t>
  </si>
  <si>
    <t>Finance costs</t>
  </si>
  <si>
    <t>OTHER INFORMATION</t>
  </si>
  <si>
    <t>Segment assets</t>
  </si>
  <si>
    <t xml:space="preserve">  assets</t>
  </si>
  <si>
    <t>Consolidated total assets</t>
  </si>
  <si>
    <t>Segment liabilities</t>
  </si>
  <si>
    <t xml:space="preserve">  liabilities</t>
  </si>
  <si>
    <t>Consolidated total liabilities</t>
  </si>
  <si>
    <t>Capital expenditure</t>
  </si>
  <si>
    <t>Depreciation</t>
  </si>
  <si>
    <t xml:space="preserve">  other than depreciation</t>
  </si>
  <si>
    <t xml:space="preserve">Non-cash expenses </t>
  </si>
  <si>
    <r>
      <t xml:space="preserve">There were no material contingent assets as at the date of this </t>
    </r>
    <r>
      <rPr>
        <sz val="10"/>
        <rFont val="Arial Narrow"/>
        <family val="2"/>
      </rPr>
      <t>report.</t>
    </r>
  </si>
  <si>
    <t>Contingent Liabilities</t>
  </si>
  <si>
    <t>The Company</t>
  </si>
  <si>
    <t>The Group</t>
  </si>
  <si>
    <t>subsidiaries, unsecured</t>
  </si>
  <si>
    <t>Claim of commission by a former distributor unsecured</t>
  </si>
  <si>
    <t>A former distributor has made a claim against a subsidiary, INSE, for a purported sum of approximately RM3.7 million being his alleged loss of commission for the period from July 1999 to December 2004, together with interest at 8% per annum on the sum of approximately RM3.7million effective from January 2005; further loss of commission and bonus from January 2005 to the date of the writ summons to be assessed by the court; and interest together with general damages to be assessed and interest until full realisation.</t>
  </si>
  <si>
    <t>-</t>
  </si>
  <si>
    <t>Based on legal opinion, the directors are of the view that the former distributor's suit has no basis and is unlikely to succeed. Accordingly, no provision has been made in the financial statements.</t>
  </si>
  <si>
    <t>Statement of claim commenced by INSE against Yigaho Corporation Sdn Bhd</t>
  </si>
  <si>
    <r>
      <t>A</t>
    </r>
    <r>
      <rPr>
        <sz val="10"/>
        <rFont val="Arial Narrow"/>
        <family val="2"/>
      </rPr>
      <t>pproved and contracted for:-</t>
    </r>
  </si>
  <si>
    <t>Approved but not contracted for:-</t>
  </si>
  <si>
    <t>Bank overdrafts</t>
  </si>
  <si>
    <t>Effect of adopting FRS 3</t>
  </si>
  <si>
    <t>Corporate guarantees given to financial institutions for facilities granted to the</t>
  </si>
  <si>
    <t>Cost of sales</t>
  </si>
  <si>
    <t>Gross profit</t>
  </si>
  <si>
    <t>Selling and distribution expenses</t>
  </si>
  <si>
    <t>Administrative expenses</t>
  </si>
  <si>
    <t>Other operating expenses</t>
  </si>
  <si>
    <t>FRS 3</t>
  </si>
  <si>
    <t>Business Combinations</t>
  </si>
  <si>
    <t>FRS 101</t>
  </si>
  <si>
    <t>Presentation of Financial Statements</t>
  </si>
  <si>
    <t>FRS 102</t>
  </si>
  <si>
    <t>Inventories</t>
  </si>
  <si>
    <t>FRS 108</t>
  </si>
  <si>
    <t>Accounting Policies, Changes in Estimates and Errors</t>
  </si>
  <si>
    <t>FRS 110</t>
  </si>
  <si>
    <t>Events after Balance Sheet Date</t>
  </si>
  <si>
    <t>FRS 116</t>
  </si>
  <si>
    <t>Property, Plant and Equipment</t>
  </si>
  <si>
    <t>FRS 121</t>
  </si>
  <si>
    <t>The Effects of Changes in Foreign Exchange Rates</t>
  </si>
  <si>
    <t>FRS 127</t>
  </si>
  <si>
    <t>Consolidated and Separate Financial Statements</t>
  </si>
  <si>
    <t>FRS 132</t>
  </si>
  <si>
    <t>Financial Instrument: Disclosure &amp; Presentation</t>
  </si>
  <si>
    <t>FRS 133</t>
  </si>
  <si>
    <t>Earnings Per Share</t>
  </si>
  <si>
    <t>FRS 136</t>
  </si>
  <si>
    <t>Impairment of Assets</t>
  </si>
  <si>
    <t>Changes in Accounting Policies</t>
  </si>
  <si>
    <t>FRS 3: Business Combinations</t>
  </si>
  <si>
    <t>Restated</t>
  </si>
  <si>
    <t>Balance sheet (extracts)</t>
  </si>
  <si>
    <t>Goodwill on consolidation</t>
  </si>
  <si>
    <t>At 1 January 2006</t>
  </si>
  <si>
    <t>Previously stated</t>
  </si>
  <si>
    <t>(Note A2(a))</t>
  </si>
  <si>
    <t>A16</t>
  </si>
  <si>
    <t>A17</t>
  </si>
  <si>
    <t>(Note A17)</t>
  </si>
  <si>
    <t>- Bills payables</t>
  </si>
  <si>
    <t>Bills payables</t>
  </si>
  <si>
    <t>The significant accounting policies adopted are consistent with those of the audited financial statement for the year ended 31 December 2005 except for the adoption of the following new/revised Financial Reporting Standards ("FRS') effective for financial period beginning 1 January 2006:</t>
  </si>
  <si>
    <r>
      <t xml:space="preserve">Other than those disclosed in notes A2 and A3, there were no unusual items affecting assets, liabilities, equity, net income or cash flows of the </t>
    </r>
    <r>
      <rPr>
        <sz val="10"/>
        <rFont val="Arial Narrow"/>
        <family val="2"/>
      </rPr>
      <t xml:space="preserve">Group </t>
    </r>
    <r>
      <rPr>
        <sz val="10"/>
        <rFont val="Arial Narrow"/>
        <family val="2"/>
      </rPr>
      <t>since the last annual audited financial statements.</t>
    </r>
  </si>
  <si>
    <t>The new/revised FRS which has major impacts on the financial statements of the Group are as follows:</t>
  </si>
  <si>
    <t>The effect of adopting FRS3:</t>
  </si>
  <si>
    <t>The following amounts have been restated as a result of the adoption of the revised FRS:</t>
  </si>
  <si>
    <t>Retained profits</t>
  </si>
  <si>
    <t>- equity holders of the parent</t>
  </si>
  <si>
    <t>- minority interest</t>
  </si>
  <si>
    <t>Earnings Per Share attributable to equity holders of the parent (Sen)</t>
  </si>
  <si>
    <t>Minority Interest</t>
  </si>
  <si>
    <t>attributable to the equity holders of the parent (sen)</t>
  </si>
  <si>
    <t>Goodwill written off</t>
  </si>
  <si>
    <t>Proceeds from disposal of property, plant and equipment</t>
  </si>
  <si>
    <t>Previously, negative goodwill is retained in the consolidated balance sheet, with the adoption of FRS 3 , negative goodwill is now recognised in the income statement immediately.</t>
  </si>
  <si>
    <t>RM</t>
  </si>
  <si>
    <t>- Bank overdraft</t>
  </si>
  <si>
    <t>Apr - Jun' 06</t>
  </si>
  <si>
    <t>(iv)</t>
  </si>
  <si>
    <t>Legal proceedings commenced by Lim Soon Hooi ("LSH") against INSE and The Origin Foods Sdn Bhd ("TOF") a wholly-owned subsidiary of INSBIO.</t>
  </si>
  <si>
    <t>On 14 June 2006, INSE and TOF were served with a writ of summons and statement of claim dated 9 March 2006 by LSH.</t>
  </si>
  <si>
    <t>Statement of claim against Lim Chiew Yin ("LCY") and Yigaho Corporation Sdn Bhd</t>
  </si>
  <si>
    <t>INSE is seeking, amongst others, general damages, aggravated and exemplary damages, an injunction restraining LCY, Yigaho and/or their servant from repeating the above statement, or any part thereof, interest and cost and such other relief which the Court may deem fit and proper to grant.</t>
  </si>
  <si>
    <r>
      <t xml:space="preserve">The interim financial </t>
    </r>
    <r>
      <rPr>
        <sz val="10"/>
        <rFont val="Arial Narrow"/>
        <family val="2"/>
      </rPr>
      <t xml:space="preserve">statements of the Group are unaudited and </t>
    </r>
    <r>
      <rPr>
        <sz val="10"/>
        <rFont val="Arial Narrow"/>
        <family val="2"/>
      </rPr>
      <t>ha</t>
    </r>
    <r>
      <rPr>
        <sz val="10"/>
        <rFont val="Arial Narrow"/>
        <family val="2"/>
      </rPr>
      <t>ve</t>
    </r>
    <r>
      <rPr>
        <sz val="10"/>
        <rFont val="Arial Narrow"/>
        <family val="2"/>
      </rPr>
      <t xml:space="preserve"> been prepared in </t>
    </r>
    <r>
      <rPr>
        <sz val="10"/>
        <rFont val="Arial Narrow"/>
        <family val="2"/>
      </rPr>
      <t>accordance with Financial Reporting Standards ("FRS") 134 Int</t>
    </r>
    <r>
      <rPr>
        <sz val="10"/>
        <rFont val="Arial Narrow"/>
        <family val="2"/>
      </rPr>
      <t xml:space="preserve">erim Financial Reporting and </t>
    </r>
    <r>
      <rPr>
        <sz val="10"/>
        <rFont val="Arial Narrow"/>
        <family val="2"/>
      </rPr>
      <t xml:space="preserve">Paragraph 9.22 and </t>
    </r>
    <r>
      <rPr>
        <sz val="10"/>
        <rFont val="Arial Narrow"/>
        <family val="2"/>
      </rPr>
      <t>Appendix 9 B of the Listing Requirements of Bursa Malaysia Securities Berhad ("Bursa Securities") for the MESDAQ Market.</t>
    </r>
  </si>
  <si>
    <r>
      <t>T</t>
    </r>
    <r>
      <rPr>
        <sz val="10"/>
        <rFont val="Arial Narrow"/>
        <family val="2"/>
      </rPr>
      <t>here was no revaluation of property, plant and equipment for the current financial quarter under review.</t>
    </r>
  </si>
  <si>
    <t>EXPLANATORY NOTES PURSUANT TO APPENDIX 9B OF THE LISTING REQUIREMENTS OF BURSA MALAYSIA SECURITIES BERHAD FOR THE MESDAQ MARKET</t>
  </si>
  <si>
    <t>Net assets [NA] per share</t>
  </si>
  <si>
    <t>The Group's operations are not materially affected by seasonal or cyclical changes during the current financial quarter under review.</t>
  </si>
  <si>
    <t>Attributable to :</t>
  </si>
  <si>
    <r>
      <t>T</t>
    </r>
    <r>
      <rPr>
        <sz val="10"/>
        <rFont val="Arial Narrow"/>
        <family val="2"/>
      </rPr>
      <t>here were no changes in accounting estimates made that would materially affect the accounts of the Group for the current financial quarter under review.</t>
    </r>
  </si>
  <si>
    <t>The Board of Directors does not recommend any interim dividends in respect of the current financial quarter under review.</t>
  </si>
  <si>
    <t>EXPLANATORY NOTES PURSUANT TO FINANCIAL REPORTING STANDARDS ("FRS") 134 INTERIM FINANCIAL REPORTING</t>
  </si>
  <si>
    <t>The auditors' report on the financial statements for the year ended 31 December 2005 was not qualified.</t>
  </si>
  <si>
    <t xml:space="preserve">There were no other material litigations since the last financial year ended 31 December 2005 except the followings:- </t>
  </si>
  <si>
    <t>The interim financial statements should be read in conjunction with the audited financial statements of INS Bioscience Berhad ("INSBIO") and its subsidiaries ("the Group") for the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t>
  </si>
  <si>
    <t>The Group does not has any material events subsequent to the end of the current financial quarter under review.</t>
  </si>
  <si>
    <t>The matter is fixed for mention and the trial is pending the former distribution's application to amend the statement of claim.</t>
  </si>
  <si>
    <t>FRS 138</t>
  </si>
  <si>
    <t>Intangible Assets</t>
  </si>
  <si>
    <t>ASSETS</t>
  </si>
  <si>
    <t>TOTAL ASSETS</t>
  </si>
  <si>
    <t>EQUITY AND LIABILITIES</t>
  </si>
  <si>
    <t>TOTAL EQUITY AND LIABILITIES</t>
  </si>
  <si>
    <t>Property, plant and equipment</t>
  </si>
  <si>
    <t>Non-current assets</t>
  </si>
  <si>
    <t>Development expenditure</t>
  </si>
  <si>
    <t>Other investment</t>
  </si>
  <si>
    <t>Current assets</t>
  </si>
  <si>
    <t>Equity attributable to equity holders of the parent</t>
  </si>
  <si>
    <t>Total equity</t>
  </si>
  <si>
    <t>Non-current liabilities</t>
  </si>
  <si>
    <t>Current liabilities</t>
  </si>
  <si>
    <t>Trade and other payables</t>
  </si>
  <si>
    <t>Total liabilities</t>
  </si>
  <si>
    <t>Trade and other receivables</t>
  </si>
  <si>
    <t>Fixed deposits with licensed banks</t>
  </si>
  <si>
    <t>Share capital</t>
  </si>
  <si>
    <t>Share premium</t>
  </si>
  <si>
    <t>Hire purchase payables</t>
  </si>
  <si>
    <t>Deferred taxation</t>
  </si>
  <si>
    <t>Provision for taxation</t>
  </si>
  <si>
    <t>NET (DECREASE)/INCREASE IN CASH AND CASH EQUIVALENTS</t>
  </si>
  <si>
    <t>Government grant</t>
  </si>
  <si>
    <t>Changes in the composition of the Group</t>
  </si>
  <si>
    <t>There were no other changes in the composition of the Group, including business combination, acquisition or disposal of subsidiaries and long terms investments, restructuring and discontinuing operations for the current financial quarter under review.</t>
  </si>
  <si>
    <t>The Group did not announce any profit forecast nor profit guarantee during the current financial quarter under review.</t>
  </si>
  <si>
    <t>The Group has adopted the transitional provision of FRS 3 whereby the negative goodwill as at 1 January 2006 of RM3,339,523 was derecognised with a corresponding adjustment to opening retained profits.  The change in this accounting policy has no effect on the profit after tax for the current financial quarter under review.</t>
  </si>
  <si>
    <r>
      <t>The Group does not have any financial instruments with off-balance sheet risk as at the date of this announcement</t>
    </r>
    <r>
      <rPr>
        <sz val="10"/>
        <rFont val="Arial Narrow"/>
        <family val="2"/>
      </rPr>
      <t>.</t>
    </r>
  </si>
  <si>
    <t>Material litigations (Cont'd)</t>
  </si>
  <si>
    <t>- acquisition of plant and machineries</t>
  </si>
  <si>
    <t>Legal proceedings commenced by Ling Lit Yain ("Ling") against INS Enterprise Sdn Bhd ("INSE"), a wholly owned subsidiary of INSBIO</t>
  </si>
  <si>
    <t>INSE and TOF had filed a Statement of Defence on 10 July 2006.</t>
  </si>
  <si>
    <t xml:space="preserve">INSE had been served with a Memorandum of Appearance on 14 July 2006. </t>
  </si>
  <si>
    <t>#</t>
  </si>
  <si>
    <r>
      <t>#</t>
    </r>
    <r>
      <rPr>
        <sz val="10"/>
        <rFont val="Arial Narrow"/>
        <family val="2"/>
      </rPr>
      <t>#</t>
    </r>
  </si>
  <si>
    <r>
      <t>I</t>
    </r>
    <r>
      <rPr>
        <sz val="10"/>
        <rFont val="Arial Narrow"/>
        <family val="2"/>
      </rPr>
      <t xml:space="preserve">ssuance of shares during the period </t>
    </r>
  </si>
  <si>
    <r>
      <t xml:space="preserve"> </t>
    </r>
    <r>
      <rPr>
        <sz val="10"/>
        <rFont val="Arial Narrow"/>
        <family val="2"/>
      </rPr>
      <t>(Nominal value of RM1.00 per share)</t>
    </r>
  </si>
  <si>
    <r>
      <t>S</t>
    </r>
    <r>
      <rPr>
        <sz val="10"/>
        <rFont val="Arial Narrow"/>
        <family val="2"/>
      </rPr>
      <t>ub-division of ordinary shares of RM1.00</t>
    </r>
  </si>
  <si>
    <r>
      <t xml:space="preserve"> </t>
    </r>
    <r>
      <rPr>
        <sz val="10"/>
        <rFont val="Arial Narrow"/>
        <family val="2"/>
      </rPr>
      <t>into 10 ordinary shares of RM0.10 each</t>
    </r>
  </si>
  <si>
    <t>Public Issue</t>
  </si>
  <si>
    <t>Net profit for the year</t>
  </si>
  <si>
    <r>
      <t>A</t>
    </r>
    <r>
      <rPr>
        <sz val="10"/>
        <rFont val="Arial Narrow"/>
        <family val="2"/>
      </rPr>
      <t xml:space="preserve">t </t>
    </r>
    <r>
      <rPr>
        <sz val="10"/>
        <rFont val="Arial Narrow"/>
        <family val="2"/>
      </rPr>
      <t>31 December  2005 (Nominal value</t>
    </r>
  </si>
  <si>
    <t>Note : -</t>
  </si>
  <si>
    <t>Profit before taxation after pre-acquisition profit</t>
  </si>
  <si>
    <t>#</t>
  </si>
  <si>
    <t>Represents 2 ordinary shares of RM1.00 each.</t>
  </si>
  <si>
    <t>Represents RM2.00.</t>
  </si>
  <si>
    <r>
      <t>A</t>
    </r>
    <r>
      <rPr>
        <sz val="10"/>
        <rFont val="Arial Narrow"/>
        <family val="2"/>
      </rPr>
      <t xml:space="preserve">t </t>
    </r>
    <r>
      <rPr>
        <sz val="10"/>
        <rFont val="Arial Narrow"/>
        <family val="2"/>
      </rPr>
      <t>5</t>
    </r>
    <r>
      <rPr>
        <sz val="10"/>
        <rFont val="Arial Narrow"/>
        <family val="2"/>
      </rPr>
      <t xml:space="preserve"> April</t>
    </r>
    <r>
      <rPr>
        <sz val="10"/>
        <rFont val="Arial Narrow"/>
        <family val="2"/>
      </rPr>
      <t xml:space="preserve"> 2005 </t>
    </r>
  </si>
  <si>
    <t>Unit trusts with licensed banks</t>
  </si>
  <si>
    <t>Net loss for the period</t>
  </si>
  <si>
    <t>Development cost incurred</t>
  </si>
  <si>
    <t>Porceeds from issuance of shares</t>
  </si>
  <si>
    <t>Public issue expenses refunded/(paid)</t>
  </si>
  <si>
    <t>Jul - Sep' 06</t>
  </si>
  <si>
    <t>Net loss for the year (RM'000)</t>
  </si>
  <si>
    <t>Adjustment on prior year overprovision</t>
  </si>
  <si>
    <t>Jan - Mar' 06</t>
  </si>
  <si>
    <t>Penalty on late payment of income tax</t>
  </si>
  <si>
    <t>There were an adjustment for prior year tax overprovision in current financial quarter under review.</t>
  </si>
  <si>
    <t>PRECEDING YEAR CORRESPONDING YEAR</t>
  </si>
  <si>
    <t>CONDENSED CONSOLIDATED BALANCE SHEET AS AT  31 DECEMBER 2006 (UNAUDITED)</t>
  </si>
  <si>
    <t>CONDENSED CONSOLIDATED INCOME STATEMENT FOR THE FINANCIAL YEAR ENDED 31 DECEMBER 2006 (UNAUDITED)</t>
  </si>
  <si>
    <t>FOR THE FINANCIAL YEAR ENDED 31 DECEMBER 2006 (UNAUDITED)</t>
  </si>
  <si>
    <t>FOR  THE FINANCIAL YEAR ENDED 31 DECEMBER 2006 (UNAUDITED)</t>
  </si>
  <si>
    <t>Allowance for doubtful debts</t>
  </si>
  <si>
    <t>At 31 December 2006 (Nominal value</t>
  </si>
  <si>
    <t>CASH AND CASH EQUIVALENTS AT BEGINNING OF THE YEAR</t>
  </si>
  <si>
    <t>There were no significant related party transactions for the financial period ended 31 December 2006 other than those disclosed as follows:-</t>
  </si>
  <si>
    <t>12 months ended</t>
  </si>
  <si>
    <t>Oct - Dec' 06</t>
  </si>
  <si>
    <t xml:space="preserve">Intended </t>
  </si>
  <si>
    <t>Timeframe</t>
  </si>
  <si>
    <t>for utilisation</t>
  </si>
  <si>
    <t>Statement of Claim against Hon Kwee Chian</t>
  </si>
  <si>
    <t>On 16 January 2006, INSE had filed Writ of Summons and Statement of Claim against Hon Kwee Chian in the Kuala Lumpur High Court bearing Civil Suit No. S2-23-8-2006. Mr. Hon Kwee Chian was a distributor of INSE. The Statement of Claim filed against the Mr. Hon Kwee Chian are for defamation as a result of the publication of several defamatory statements in connection with INSE and INSE's way of trade and business carried on by INSE at the time of publications to disparage INSE's reputation.</t>
  </si>
  <si>
    <t>INSE is seeking, amongst others, general damages, aggravated and exemplary damages.</t>
  </si>
  <si>
    <t xml:space="preserve">INSE had served Summons in Chamber against Hon Kwee Chian and is fixed for further hearing on 15 February 2007. </t>
  </si>
  <si>
    <t>31/12/2006</t>
  </si>
  <si>
    <t>31/12/2005</t>
  </si>
  <si>
    <t>Segmental reporting for the period ended 31 December 2006.</t>
  </si>
  <si>
    <t>July 2007</t>
  </si>
  <si>
    <r>
      <t>D</t>
    </r>
    <r>
      <rPr>
        <sz val="10"/>
        <rFont val="Arial Narrow"/>
        <family val="2"/>
      </rPr>
      <t>etails of Group's bank borrowings as at 31 December 2006 which are denominated in Ringgit Malaysia were as follows :-</t>
    </r>
  </si>
  <si>
    <t>On 3 January 2006, INSE was served with a Writ of Summons and Statement of Claim dated 28 December 2005 by Ling bearing the Civil Suit No. S6-22-925-2005.</t>
  </si>
  <si>
    <t>Ling filed a claim against INSE for a purported sum of RM3,719,591.98 being his alleged loss of commission for the period of July 1999 to 31 December 2004, interest at 8% on the sum of RM3,719,591.98 effective from 1st January 2005; further loss of commission and bonus from 1st January 2005 to the date of the writ of summons to be assessed by the court, and interest together with general damages to be assessed and interest until full realization.</t>
  </si>
  <si>
    <t>A Notice of Change of Solicitors from Messrs Lee, Ros &amp; Ling to Messrs Chan Tse Yuen &amp; Co. had been filed on 2 August 2006.</t>
  </si>
  <si>
    <t>INSE had filed application to strike out the Writ of Summons and Statement of Claim on 24 November 2006 and it is fixed for hearing on 14 February 2007.</t>
  </si>
  <si>
    <t>INSE had received a sealed copy of the Saman Dalam Kamar for the application for consolidation from opponent lawyer and it is fixed for hearing on 5 March 2007.</t>
  </si>
  <si>
    <t>Pending to reply to the application to consolidate two cases suing by Ling Lit Yain.</t>
  </si>
  <si>
    <t xml:space="preserve">The Company has served Writ of Summons and Statement of Claim against Yigaho Corporation Sdn Bhd ("Yigaho") in the Kuala Lumpur High Court bearing Civil Suit No. S3-23-1-2006. </t>
  </si>
  <si>
    <t>LSH filed a claim against INSE and TOF (collectively referred to as "Defendants") for a sum of RM277,960.00 being total royalty payable to LSH as at 31 December 2004, interest on the sum of RM277,960.00 at a rate which the Court think fit and proper from 1 January 2005 until the date of judgement and interest at 8% per annum on the sum of RM277,960.00 from the date of judgment till the date of full realisation.</t>
  </si>
  <si>
    <t>No further action from Plaintiff's lawyer.</t>
  </si>
  <si>
    <t>INSE had filed a Writ of Summons and Statement of Claim against LCY and Yigaho in the Kuala Lumpur High Court bearing Civil Suit No. S5-23-62-2006 for having published or caused to be published the defamatory statement against INSE on page 71 of the 10th Edition (September 2005 issue) of the Global Business Magazine, which at all material time was a popular business magazine widely read by the Malaysian direct sales circles, under the sub-title "Yigaho Group".</t>
  </si>
  <si>
    <t>Year Ended 31/12/2006</t>
  </si>
  <si>
    <t>Year Ended 31/12/2005</t>
  </si>
  <si>
    <r>
      <t>(Loss)/P</t>
    </r>
    <r>
      <rPr>
        <sz val="10"/>
        <rFont val="Arial Narrow"/>
        <family val="2"/>
      </rPr>
      <t>rofit before taxation</t>
    </r>
  </si>
  <si>
    <r>
      <t xml:space="preserve">(Loss)/Profit </t>
    </r>
    <r>
      <rPr>
        <sz val="10"/>
        <rFont val="Arial Narrow"/>
        <family val="2"/>
      </rPr>
      <t>after taxation</t>
    </r>
  </si>
  <si>
    <t>QUARTERLY REPORT ON CONSOLIDATED RESULTS FOR THE FOURTH QUARTER ENDED 31 DECEMBER 2006</t>
  </si>
  <si>
    <t>(Loss)/ Profit after taxation</t>
  </si>
  <si>
    <t>As at 01/01/2006</t>
  </si>
  <si>
    <t>Loss before taxation</t>
  </si>
  <si>
    <t>Loss after taxation</t>
  </si>
  <si>
    <t>The Group will continue to spearhead the developments in current domestic and international markets, and also continue to venture into new overseas markets. This will be done through appointment of marketing agents and distributors in these countries to enable the Group’s products to enter into these new markets rapidly. For local markets, the Group will continue with the new marketing plan, namely 'ePharma Center' to attract new members to join as distributors.
In order to support the Group’s aggressive development plan, few new products were launched during financial year ended 31 December 2006, namely ‘Bio-Refine’ and ‘Bio-Profile’ in second quarter; 1E2O, Procan and Bio-Trim in fourth quarter. The developments of these new products are expected to further contribute to the Group’s total turnover in year 2007.</t>
  </si>
  <si>
    <r>
      <t xml:space="preserve">55 </t>
    </r>
    <r>
      <rPr>
        <vertAlign val="superscript"/>
        <sz val="10"/>
        <rFont val="Arial Narrow"/>
        <family val="2"/>
      </rPr>
      <t>(a)</t>
    </r>
  </si>
  <si>
    <t>(iii)</t>
  </si>
  <si>
    <t>The Saman Dalam Kamar for the amendment of Statement of Claim is fixed for hearing on 6 February 2007. INSE is pending receiving reply from Defendant's lawyer on our amendment of Statement of Claim.</t>
  </si>
  <si>
    <t>INSE has obtained Order in Term for amendment of Statement of Claims. Pending to file and serve Amended Statement of Claims to the opponent within 14 days from 6 February 2007.</t>
  </si>
  <si>
    <t>(v)</t>
  </si>
  <si>
    <t>INSE has yet to receive the Statement of Defence from the Defendants and reminder was sent to Defendant's lawyer on 15 November 2006.</t>
  </si>
  <si>
    <t xml:space="preserve">(vi) </t>
  </si>
  <si>
    <t>Statement of claim against GB Explorer Sdn Bhd, Tan Yew Tee and Tan Yew Lim</t>
  </si>
  <si>
    <t>INSE had filed and served sealed Writ of Summons and Statement of Claim against GB Explorer Sdn Bhd, Tan Yew Tee and Tan Yew Lim (Collectively "The Defendants") in the Kuala Lumpur High Court bearing Civil Suit No. S7-23-82-2006 on 7 February 2007 for libel/innuendo contained in 2 separate articles having been published and/or caused to be published by the Defendants in a local Chinese Language Magazine, namely the Global Business Magazine on page 134, paragraph 2 of "The (2005) GBM Direct Sales Special Edition" (and in The GBM Website) and on page 71 of "The 10th Edition (September 2005 issue) of the GBM", which at all material time was a popular business magazine widely read by the Malaysian direct sales circles, under the sub-title "Yigaho Group".</t>
  </si>
  <si>
    <t>INSE is seeking, amongst others, general damages, aggravated and exemplary damages, interest and cost and such other relief which the Court may deem fit and proper to grant.</t>
  </si>
  <si>
    <t>INSE is pending Memorandum of Appearance from Defendants.</t>
  </si>
  <si>
    <t xml:space="preserve">Allowance for unrealise loss </t>
  </si>
  <si>
    <t>There are no corporate proposals announced but not completed as at 21 February 2007 (being a date not earlier than seven days before the date of this announcement). The Company's entire issued and paid up capital of 286,680,020 ordinary shares of RM0.10 each were listed and quoted on 26 July 2005 on the Mesdaq market of Bursa Malaysia Securities Berhad. The proceeds from the Public Issue were received after the Company's listing. As at 21February 2007, the status of utilisation of the proceeds from the Public Issue is as follows:-</t>
  </si>
  <si>
    <t>at 21 February</t>
  </si>
  <si>
    <t xml:space="preserve">For the current financial quarter ended 31 December 2006, the Group recorded a total revenue and loss before taxation of RM3.730 million and RM12.221 million respectively. </t>
  </si>
  <si>
    <t>Retained (Loss)/Profit</t>
  </si>
  <si>
    <t>For the current financial quarter ended 31 December 2006, the Group recorded a total revenue and loss before taxation of RM3.730 million and RM12.221 million respectively, compared to the revenue and loss before taxation of RM5.381million and RM1.303million respectively as achieved in the previous financial quarter ended 30 September 2006. The Group recorded a decrease in revenue of approximately RM1.651million in the current quarter, mainly attributable to the lower local sales for fertiliser. The higher loss before taxation was mainly due to higher commission payout and the increase in selling and distribution expenses for promoting newly launched products. In addition, the Group has provided allowance for doubtful debts amounting approximately RM8.739 million.</t>
  </si>
</sst>
</file>

<file path=xl/styles.xml><?xml version="1.0" encoding="utf-8"?>
<styleSheet xmlns="http://schemas.openxmlformats.org/spreadsheetml/2006/main">
  <numFmts count="38">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_(* #,##0.0000_);_(* \(#,##0.0000\);_(* &quot;-&quot;??_);_(@_)"/>
    <numFmt numFmtId="175" formatCode="\$#,##0.00;\(\$#,##0.00\)"/>
    <numFmt numFmtId="176" formatCode="\$#,##0;\(\$#,##0\)"/>
    <numFmt numFmtId="177" formatCode="#,##0;\(#,##0\)"/>
    <numFmt numFmtId="178" formatCode="0.00_)"/>
    <numFmt numFmtId="179" formatCode="#,##0.0_);\(#,##0.0\)"/>
    <numFmt numFmtId="180" formatCode="_(&quot;MYR&quot;* #,##0_);_(&quot;MYR&quot;* \(#,##0\);_(&quot;MYR&quot;* &quot;-&quot;_);_(@_)"/>
    <numFmt numFmtId="181" formatCode="0.0%;\(0.0%\)"/>
    <numFmt numFmtId="182" formatCode="#,##0.00&quot;£&quot;_);[Red]\(#,##0.00&quot;£&quot;\)"/>
    <numFmt numFmtId="183" formatCode="_ * #,##0_)&quot;£&quot;_ ;_ * \(#,##0\)&quot;£&quot;_ ;_ * &quot;-&quot;_)&quot;£&quot;_ ;_ @_ "/>
    <numFmt numFmtId="184" formatCode="_ * #,##0_)_£_ ;_ * \(#,##0\)_£_ ;_ * &quot;-&quot;_)_£_ ;_ @_ "/>
    <numFmt numFmtId="185" formatCode="_ * #,##0.00_)&quot;£&quot;_ ;_ * \(#,##0.00\)&quot;£&quot;_ ;_ * &quot;-&quot;??_)&quot;£&quot;_ ;_ @_ "/>
    <numFmt numFmtId="186" formatCode="_(* #,##0.0_);_(* \(#,##0.0\);_(* &quot;-&quot;??_);_(@_)"/>
    <numFmt numFmtId="187" formatCode="_(* #,##0.0_);_(* \(#,##0.0\);_(* &quot;-&quot;?_);_(@_)"/>
    <numFmt numFmtId="188" formatCode="_(* #,##0_);_(* \(#,##0\);_(* &quot;-&quot;?_);_(@_)"/>
    <numFmt numFmtId="189" formatCode="0.000"/>
    <numFmt numFmtId="190" formatCode="0.0000"/>
    <numFmt numFmtId="191" formatCode="0.0%"/>
    <numFmt numFmtId="192" formatCode="[$-409]dddd\,\ mmmm\ dd\,\ yyyy"/>
    <numFmt numFmtId="193" formatCode="dd\ mmmm\ yyyy"/>
  </numFmts>
  <fonts count="32">
    <font>
      <sz val="10"/>
      <name val="Arial Narrow"/>
      <family val="2"/>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1"/>
      <name val="Arial Narrow"/>
      <family val="2"/>
    </font>
    <font>
      <u val="single"/>
      <sz val="10"/>
      <color indexed="12"/>
      <name val="Arial Narrow"/>
      <family val="2"/>
    </font>
    <font>
      <u val="single"/>
      <sz val="10"/>
      <color indexed="36"/>
      <name val="Arial Narrow"/>
      <family val="2"/>
    </font>
    <font>
      <b/>
      <u val="single"/>
      <sz val="10"/>
      <name val="Arial Narrow"/>
      <family val="2"/>
    </font>
    <font>
      <b/>
      <i/>
      <sz val="10"/>
      <name val="Arial Narrow"/>
      <family val="2"/>
    </font>
    <font>
      <sz val="10"/>
      <name val="Arial"/>
      <family val="2"/>
    </font>
    <font>
      <sz val="10"/>
      <name val="Helv"/>
      <family val="2"/>
    </font>
    <font>
      <sz val="10"/>
      <name val="Times New Roman"/>
      <family val="1"/>
    </font>
    <font>
      <sz val="12"/>
      <name val="Arial"/>
      <family val="2"/>
    </font>
    <font>
      <sz val="10"/>
      <color indexed="8"/>
      <name val="Arial"/>
      <family val="2"/>
    </font>
    <font>
      <sz val="8"/>
      <name val="Arial"/>
      <family val="2"/>
    </font>
    <font>
      <b/>
      <sz val="12"/>
      <name val="Arial"/>
      <family val="2"/>
    </font>
    <font>
      <b/>
      <sz val="18"/>
      <name val="Arial"/>
      <family val="2"/>
    </font>
    <font>
      <b/>
      <i/>
      <sz val="16"/>
      <name val="Helv"/>
      <family val="2"/>
    </font>
    <font>
      <b/>
      <sz val="8"/>
      <name val="Arial"/>
      <family val="2"/>
    </font>
    <font>
      <sz val="14"/>
      <name val="뼻뮝"/>
      <family val="3"/>
    </font>
    <font>
      <sz val="12"/>
      <name val="뼻뮝"/>
      <family val="1"/>
    </font>
    <font>
      <sz val="12"/>
      <name val="바탕체"/>
      <family val="3"/>
    </font>
    <font>
      <sz val="10"/>
      <name val="굴림체"/>
      <family val="3"/>
    </font>
    <font>
      <b/>
      <vertAlign val="superscript"/>
      <sz val="10"/>
      <name val="Arial Narrow"/>
      <family val="2"/>
    </font>
    <font>
      <vertAlign val="superscript"/>
      <sz val="10"/>
      <name val="Arial Narrow"/>
      <family val="2"/>
    </font>
    <font>
      <sz val="10"/>
      <color indexed="8"/>
      <name val="Arial Narrow"/>
      <family val="2"/>
    </font>
    <font>
      <i/>
      <sz val="10"/>
      <color indexed="8"/>
      <name val="Arial Narrow"/>
      <family val="2"/>
    </font>
    <font>
      <u val="single"/>
      <sz val="10"/>
      <name val="Arial Narrow"/>
      <family val="2"/>
    </font>
    <font>
      <b/>
      <sz val="10"/>
      <name val="Arial"/>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s>
  <borders count="1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88">
    <xf numFmtId="0" fontId="0" fillId="0" borderId="0">
      <alignment/>
      <protection/>
    </xf>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2" fillId="2" borderId="0">
      <alignment/>
      <protection/>
    </xf>
    <xf numFmtId="0" fontId="12" fillId="0" borderId="0">
      <alignment/>
      <protection/>
    </xf>
    <xf numFmtId="0" fontId="12" fillId="0" borderId="0" applyFill="0" applyBorder="0" applyAlignment="0">
      <protection/>
    </xf>
    <xf numFmtId="179" fontId="13" fillId="0" borderId="0" applyFill="0" applyBorder="0" applyAlignment="0">
      <protection/>
    </xf>
    <xf numFmtId="174" fontId="13" fillId="0" borderId="0" applyFill="0" applyBorder="0" applyAlignment="0">
      <protection/>
    </xf>
    <xf numFmtId="182" fontId="12" fillId="0" borderId="0" applyFill="0" applyBorder="0" applyAlignment="0">
      <protection/>
    </xf>
    <xf numFmtId="183" fontId="12" fillId="0" borderId="0" applyFill="0" applyBorder="0" applyAlignment="0">
      <protection/>
    </xf>
    <xf numFmtId="170"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171" fontId="0" fillId="0" borderId="0" applyFont="0" applyFill="0" applyBorder="0" applyAlignment="0" applyProtection="0"/>
    <xf numFmtId="169" fontId="0" fillId="0" borderId="0" applyFont="0" applyFill="0" applyBorder="0" applyAlignment="0" applyProtection="0"/>
    <xf numFmtId="170" fontId="13" fillId="0" borderId="0" applyFont="0" applyFill="0" applyBorder="0" applyAlignment="0" applyProtection="0"/>
    <xf numFmtId="177" fontId="14" fillId="0" borderId="0">
      <alignment/>
      <protection/>
    </xf>
    <xf numFmtId="3" fontId="1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13" fillId="0" borderId="0" applyFont="0" applyFill="0" applyBorder="0" applyAlignment="0" applyProtection="0"/>
    <xf numFmtId="42" fontId="12" fillId="0" borderId="0" applyFont="0" applyFill="0" applyBorder="0" applyAlignment="0" applyProtection="0"/>
    <xf numFmtId="175" fontId="14" fillId="0" borderId="0">
      <alignment/>
      <protection/>
    </xf>
    <xf numFmtId="0" fontId="15" fillId="0" borderId="0" applyProtection="0">
      <alignment/>
    </xf>
    <xf numFmtId="14" fontId="16" fillId="0" borderId="0" applyFill="0" applyBorder="0" applyAlignment="0">
      <protection/>
    </xf>
    <xf numFmtId="0" fontId="12" fillId="0" borderId="0" applyFont="0" applyFill="0" applyBorder="0" applyAlignment="0" applyProtection="0"/>
    <xf numFmtId="176" fontId="14" fillId="0" borderId="0">
      <alignment/>
      <protection/>
    </xf>
    <xf numFmtId="170" fontId="13" fillId="0" borderId="0" applyFill="0" applyBorder="0" applyAlignment="0">
      <protection/>
    </xf>
    <xf numFmtId="179" fontId="13" fillId="0" borderId="0" applyFill="0" applyBorder="0" applyAlignment="0">
      <protection/>
    </xf>
    <xf numFmtId="170"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2" fontId="15" fillId="0" borderId="0" applyProtection="0">
      <alignment/>
    </xf>
    <xf numFmtId="0" fontId="9" fillId="0" borderId="0" applyNumberFormat="0" applyFill="0" applyBorder="0" applyAlignment="0" applyProtection="0"/>
    <xf numFmtId="38" fontId="17" fillId="3" borderId="0" applyNumberFormat="0" applyBorder="0" applyAlignment="0" applyProtection="0"/>
    <xf numFmtId="0" fontId="18" fillId="0" borderId="1" applyNumberFormat="0" applyAlignment="0" applyProtection="0"/>
    <xf numFmtId="0" fontId="18" fillId="0" borderId="2">
      <alignment horizontal="left" vertical="center"/>
      <protection/>
    </xf>
    <xf numFmtId="0" fontId="19" fillId="0" borderId="0" applyNumberFormat="0" applyFill="0" applyBorder="0" applyAlignment="0" applyProtection="0"/>
    <xf numFmtId="0" fontId="18" fillId="0" borderId="0" applyNumberFormat="0" applyFill="0" applyBorder="0" applyAlignment="0" applyProtection="0"/>
    <xf numFmtId="0" fontId="19" fillId="0" borderId="0" applyProtection="0">
      <alignment/>
    </xf>
    <xf numFmtId="0" fontId="18" fillId="0" borderId="0" applyProtection="0">
      <alignment/>
    </xf>
    <xf numFmtId="0" fontId="8" fillId="0" borderId="0" applyNumberFormat="0" applyFill="0" applyBorder="0" applyAlignment="0" applyProtection="0"/>
    <xf numFmtId="10" fontId="17" fillId="4" borderId="3" applyNumberFormat="0" applyBorder="0" applyAlignment="0" applyProtection="0"/>
    <xf numFmtId="170" fontId="13" fillId="0" borderId="0" applyFill="0" applyBorder="0" applyAlignment="0">
      <protection/>
    </xf>
    <xf numFmtId="179" fontId="13" fillId="0" borderId="0" applyFill="0" applyBorder="0" applyAlignment="0">
      <protection/>
    </xf>
    <xf numFmtId="170"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9" fontId="17" fillId="0" borderId="0" applyNumberFormat="0" applyFont="0" applyFill="0" applyBorder="0" applyAlignment="0" applyProtection="0"/>
    <xf numFmtId="178" fontId="20" fillId="0" borderId="0">
      <alignment/>
      <protection/>
    </xf>
    <xf numFmtId="0" fontId="12" fillId="0" borderId="0" applyFont="0" applyFill="0" applyBorder="0" applyAlignment="0" applyProtection="0"/>
    <xf numFmtId="0" fontId="12" fillId="0" borderId="0" applyFont="0" applyFill="0" applyBorder="0" applyAlignment="0" applyProtection="0"/>
    <xf numFmtId="9" fontId="0" fillId="0" borderId="0" applyFont="0" applyFill="0" applyBorder="0" applyAlignment="0" applyProtection="0"/>
    <xf numFmtId="183" fontId="12" fillId="0" borderId="0" applyFont="0" applyFill="0" applyBorder="0" applyAlignment="0" applyProtection="0"/>
    <xf numFmtId="180" fontId="12" fillId="0" borderId="0" applyFont="0" applyFill="0" applyBorder="0" applyAlignment="0" applyProtection="0"/>
    <xf numFmtId="10" fontId="12" fillId="0" borderId="0" applyFont="0" applyFill="0" applyBorder="0" applyAlignment="0" applyProtection="0"/>
    <xf numFmtId="170" fontId="13" fillId="0" borderId="0" applyFill="0" applyBorder="0" applyAlignment="0">
      <protection/>
    </xf>
    <xf numFmtId="179" fontId="13" fillId="0" borderId="0" applyFill="0" applyBorder="0" applyAlignment="0">
      <protection/>
    </xf>
    <xf numFmtId="170"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9" fontId="16" fillId="0" borderId="0" applyFill="0" applyBorder="0" applyAlignment="0">
      <protection/>
    </xf>
    <xf numFmtId="184" fontId="12" fillId="0" borderId="0" applyFill="0" applyBorder="0" applyAlignment="0">
      <protection/>
    </xf>
    <xf numFmtId="185" fontId="12" fillId="0" borderId="0" applyFill="0" applyBorder="0" applyAlignment="0">
      <protection/>
    </xf>
    <xf numFmtId="0" fontId="15" fillId="0" borderId="4" applyProtection="0">
      <alignment/>
    </xf>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0" fontId="12" fillId="0" borderId="0" applyFont="0" applyFill="0" applyBorder="0" applyAlignment="0" applyProtection="0"/>
    <xf numFmtId="0" fontId="23" fillId="0" borderId="0">
      <alignment/>
      <protection/>
    </xf>
    <xf numFmtId="8" fontId="12" fillId="0" borderId="0" applyFont="0" applyFill="0" applyBorder="0" applyAlignment="0" applyProtection="0"/>
    <xf numFmtId="44" fontId="12" fillId="0" borderId="0" applyFont="0" applyFill="0" applyBorder="0" applyAlignment="0" applyProtection="0"/>
    <xf numFmtId="0" fontId="24" fillId="0" borderId="0" applyFont="0" applyFill="0" applyBorder="0" applyAlignment="0" applyProtection="0"/>
    <xf numFmtId="7" fontId="12" fillId="0" borderId="0" applyFont="0" applyFill="0" applyBorder="0" applyAlignment="0" applyProtection="0"/>
    <xf numFmtId="0" fontId="25" fillId="0" borderId="0">
      <alignment/>
      <protection/>
    </xf>
  </cellStyleXfs>
  <cellXfs count="244">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xf>
    <xf numFmtId="172" fontId="0" fillId="0" borderId="0" xfId="25" applyNumberFormat="1" applyFont="1" applyBorder="1" applyAlignment="1">
      <alignment horizontal="center" vertical="center"/>
    </xf>
    <xf numFmtId="172" fontId="0" fillId="0" borderId="2" xfId="25" applyNumberFormat="1" applyFont="1" applyBorder="1" applyAlignment="1">
      <alignment horizontal="center" vertical="center"/>
    </xf>
    <xf numFmtId="0" fontId="0" fillId="0" borderId="0" xfId="0" applyFont="1" applyAlignment="1">
      <alignment/>
    </xf>
    <xf numFmtId="172" fontId="0" fillId="0" borderId="0" xfId="0" applyNumberFormat="1" applyFont="1" applyBorder="1" applyAlignment="1">
      <alignment horizontal="center" vertical="center"/>
    </xf>
    <xf numFmtId="0" fontId="0" fillId="0" borderId="0" xfId="0" applyFont="1" applyBorder="1" applyAlignment="1">
      <alignment horizontal="center" vertical="center"/>
    </xf>
    <xf numFmtId="172" fontId="0" fillId="0" borderId="4" xfId="0" applyNumberFormat="1" applyFont="1" applyBorder="1" applyAlignment="1">
      <alignment horizontal="center" vertical="center"/>
    </xf>
    <xf numFmtId="172" fontId="0" fillId="0" borderId="5" xfId="25" applyNumberFormat="1" applyFont="1" applyBorder="1" applyAlignment="1">
      <alignment/>
    </xf>
    <xf numFmtId="0" fontId="0" fillId="0" borderId="0" xfId="0" applyFont="1" applyBorder="1" applyAlignment="1">
      <alignment vertical="center"/>
    </xf>
    <xf numFmtId="172" fontId="0" fillId="0" borderId="0" xfId="25" applyNumberFormat="1" applyFont="1" applyAlignment="1">
      <alignment/>
    </xf>
    <xf numFmtId="172" fontId="0" fillId="0" borderId="6" xfId="25" applyNumberFormat="1" applyFont="1" applyBorder="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Border="1" applyAlignment="1">
      <alignment horizontal="left" vertical="center"/>
    </xf>
    <xf numFmtId="172" fontId="1" fillId="0" borderId="0" xfId="25" applyNumberFormat="1" applyFont="1" applyBorder="1" applyAlignment="1">
      <alignment horizontal="center" vertical="center"/>
    </xf>
    <xf numFmtId="0" fontId="0" fillId="0" borderId="0" xfId="0" applyFont="1" applyAlignment="1">
      <alignment horizontal="center" vertical="top"/>
    </xf>
    <xf numFmtId="172" fontId="0" fillId="0" borderId="7" xfId="25" applyNumberFormat="1" applyFont="1" applyBorder="1" applyAlignment="1">
      <alignment horizontal="center" vertical="center"/>
    </xf>
    <xf numFmtId="172" fontId="0" fillId="0" borderId="6" xfId="25" applyNumberFormat="1" applyFont="1" applyBorder="1" applyAlignment="1">
      <alignment horizontal="center" vertical="center"/>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xf>
    <xf numFmtId="172" fontId="0" fillId="0" borderId="0" xfId="25" applyNumberFormat="1" applyFont="1" applyBorder="1" applyAlignment="1">
      <alignment/>
    </xf>
    <xf numFmtId="0" fontId="2" fillId="0" borderId="0" xfId="0" applyFont="1" applyAlignment="1">
      <alignment horizontal="lef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vertical="top"/>
    </xf>
    <xf numFmtId="0" fontId="0" fillId="0" borderId="6" xfId="0" applyFont="1" applyBorder="1" applyAlignment="1">
      <alignment/>
    </xf>
    <xf numFmtId="0" fontId="0" fillId="0" borderId="7" xfId="0" applyFont="1" applyBorder="1" applyAlignment="1">
      <alignment/>
    </xf>
    <xf numFmtId="172" fontId="0" fillId="0" borderId="5" xfId="0" applyNumberFormat="1" applyFont="1" applyBorder="1" applyAlignment="1">
      <alignment/>
    </xf>
    <xf numFmtId="0" fontId="1" fillId="0" borderId="6"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top"/>
    </xf>
    <xf numFmtId="0" fontId="5" fillId="0" borderId="0"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left" vertical="top"/>
    </xf>
    <xf numFmtId="0" fontId="1" fillId="0" borderId="0" xfId="0" applyFont="1" applyAlignment="1" quotePrefix="1">
      <alignment horizontal="center"/>
    </xf>
    <xf numFmtId="0" fontId="0" fillId="0" borderId="0" xfId="0" applyAlignment="1">
      <alignment/>
    </xf>
    <xf numFmtId="172" fontId="0" fillId="0" borderId="0" xfId="25" applyNumberFormat="1" applyFont="1" applyFill="1" applyAlignment="1">
      <alignment/>
    </xf>
    <xf numFmtId="173"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72" fontId="0" fillId="0" borderId="0" xfId="25" applyNumberFormat="1" applyFont="1" applyFill="1" applyBorder="1" applyAlignment="1">
      <alignment horizontal="center" vertical="center"/>
    </xf>
    <xf numFmtId="0" fontId="1" fillId="0" borderId="0" xfId="0" applyFont="1" applyFill="1" applyAlignment="1">
      <alignment horizontal="center" vertical="top"/>
    </xf>
    <xf numFmtId="172" fontId="0" fillId="0" borderId="0" xfId="25" applyNumberFormat="1" applyFont="1" applyFill="1" applyAlignment="1">
      <alignment vertical="top"/>
    </xf>
    <xf numFmtId="0" fontId="0" fillId="0" borderId="0" xfId="0" applyFont="1" applyFill="1" applyAlignment="1">
      <alignment horizontal="justify" vertical="top"/>
    </xf>
    <xf numFmtId="0" fontId="0" fillId="0" borderId="0" xfId="0" applyFill="1" applyAlignment="1">
      <alignment/>
    </xf>
    <xf numFmtId="0" fontId="0" fillId="0" borderId="0" xfId="0" applyFont="1" applyFill="1" applyAlignment="1" quotePrefix="1">
      <alignment/>
    </xf>
    <xf numFmtId="172" fontId="0" fillId="0" borderId="6" xfId="25" applyNumberFormat="1" applyFont="1" applyFill="1" applyBorder="1" applyAlignment="1">
      <alignment/>
    </xf>
    <xf numFmtId="0" fontId="1" fillId="0" borderId="0" xfId="0" applyFont="1" applyFill="1" applyAlignment="1">
      <alignment horizontal="center" vertical="top" wrapText="1"/>
    </xf>
    <xf numFmtId="0" fontId="0" fillId="0" borderId="0" xfId="0" applyFont="1" applyFill="1" applyAlignment="1">
      <alignment vertical="top" wrapText="1"/>
    </xf>
    <xf numFmtId="188" fontId="0" fillId="0" borderId="0" xfId="0" applyNumberFormat="1" applyFont="1" applyFill="1" applyAlignment="1">
      <alignment vertical="top" wrapText="1"/>
    </xf>
    <xf numFmtId="0" fontId="0" fillId="0" borderId="0" xfId="0" applyFont="1" applyFill="1" applyAlignment="1">
      <alignment horizontal="left"/>
    </xf>
    <xf numFmtId="0" fontId="0" fillId="0" borderId="0" xfId="0" applyFont="1" applyFill="1" applyBorder="1" applyAlignment="1">
      <alignment/>
    </xf>
    <xf numFmtId="0" fontId="1"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14" fontId="1" fillId="0" borderId="0" xfId="0" applyNumberFormat="1" applyFont="1" applyFill="1" applyBorder="1" applyAlignment="1" quotePrefix="1">
      <alignment horizontal="center" vertical="center"/>
    </xf>
    <xf numFmtId="172" fontId="0" fillId="0" borderId="0" xfId="25" applyNumberFormat="1" applyFont="1" applyFill="1" applyAlignment="1">
      <alignment horizontal="center"/>
    </xf>
    <xf numFmtId="172" fontId="0" fillId="0" borderId="6" xfId="25" applyNumberFormat="1" applyFont="1" applyFill="1" applyBorder="1" applyAlignment="1">
      <alignment horizontal="center"/>
    </xf>
    <xf numFmtId="172" fontId="1" fillId="0" borderId="0" xfId="25" applyNumberFormat="1" applyFont="1" applyFill="1" applyAlignment="1">
      <alignment/>
    </xf>
    <xf numFmtId="172" fontId="0" fillId="0" borderId="0" xfId="25" applyNumberFormat="1" applyFont="1" applyFill="1" applyBorder="1" applyAlignment="1">
      <alignment/>
    </xf>
    <xf numFmtId="172" fontId="0" fillId="0" borderId="0" xfId="25" applyNumberFormat="1" applyFont="1" applyFill="1" applyBorder="1" applyAlignment="1">
      <alignment horizontal="center"/>
    </xf>
    <xf numFmtId="172" fontId="0" fillId="0" borderId="5" xfId="25" applyNumberFormat="1" applyFont="1" applyFill="1" applyBorder="1" applyAlignment="1">
      <alignment horizontal="center"/>
    </xf>
    <xf numFmtId="172" fontId="0" fillId="0" borderId="5" xfId="25" applyNumberFormat="1" applyFont="1" applyFill="1" applyBorder="1" applyAlignment="1">
      <alignment/>
    </xf>
    <xf numFmtId="172" fontId="0" fillId="0" borderId="0" xfId="25" applyNumberFormat="1" applyFont="1" applyFill="1" applyAlignment="1">
      <alignment horizontal="right"/>
    </xf>
    <xf numFmtId="0" fontId="0" fillId="0" borderId="0" xfId="0" applyNumberFormat="1" applyFill="1" applyAlignment="1">
      <alignment horizontal="justify" wrapText="1"/>
    </xf>
    <xf numFmtId="0" fontId="7" fillId="0" borderId="0" xfId="0" applyFont="1" applyFill="1" applyAlignment="1">
      <alignment/>
    </xf>
    <xf numFmtId="169" fontId="0" fillId="0" borderId="6" xfId="0" applyNumberFormat="1" applyFont="1" applyFill="1" applyBorder="1" applyAlignment="1">
      <alignment horizontal="center" vertical="center"/>
    </xf>
    <xf numFmtId="0" fontId="2" fillId="0" borderId="0" xfId="0" applyFont="1" applyFill="1" applyBorder="1" applyAlignment="1">
      <alignment vertical="center"/>
    </xf>
    <xf numFmtId="169" fontId="0" fillId="0" borderId="2" xfId="0" applyNumberFormat="1" applyFont="1" applyFill="1" applyBorder="1" applyAlignment="1">
      <alignment horizontal="center" vertical="center"/>
    </xf>
    <xf numFmtId="169" fontId="0" fillId="0" borderId="4"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0" fontId="0" fillId="0" borderId="0" xfId="0" applyFont="1" applyFill="1" applyAlignment="1">
      <alignment/>
    </xf>
    <xf numFmtId="0" fontId="7" fillId="0" borderId="0" xfId="0" applyFont="1" applyFill="1" applyAlignment="1">
      <alignment/>
    </xf>
    <xf numFmtId="0" fontId="0" fillId="0" borderId="0" xfId="0" applyFill="1" applyAlignment="1">
      <alignment/>
    </xf>
    <xf numFmtId="172" fontId="0" fillId="0" borderId="0" xfId="25" applyNumberFormat="1" applyFont="1" applyFill="1" applyAlignment="1">
      <alignment vertical="top" wrapText="1"/>
    </xf>
    <xf numFmtId="172" fontId="0" fillId="0" borderId="0" xfId="25"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Fill="1" applyAlignment="1" quotePrefix="1">
      <alignment/>
    </xf>
    <xf numFmtId="0" fontId="4" fillId="0" borderId="0" xfId="0" applyFont="1" applyFill="1" applyAlignment="1">
      <alignment/>
    </xf>
    <xf numFmtId="172" fontId="0" fillId="0" borderId="0" xfId="0" applyNumberFormat="1" applyFont="1" applyFill="1" applyAlignment="1">
      <alignment/>
    </xf>
    <xf numFmtId="0" fontId="0" fillId="0" borderId="0" xfId="0" applyFont="1" applyFill="1" applyAlignment="1">
      <alignment horizontal="left" vertical="top"/>
    </xf>
    <xf numFmtId="0" fontId="0" fillId="0" borderId="0" xfId="0" applyFont="1" applyFill="1" applyAlignment="1">
      <alignment horizontal="justify" vertical="top" wrapText="1"/>
    </xf>
    <xf numFmtId="0" fontId="1" fillId="0" borderId="0" xfId="0" applyFont="1" applyFill="1" applyBorder="1" applyAlignment="1">
      <alignment horizontal="center" vertical="top"/>
    </xf>
    <xf numFmtId="0" fontId="11" fillId="0" borderId="0" xfId="0" applyFont="1" applyFill="1" applyBorder="1" applyAlignment="1">
      <alignment horizontal="center" vertical="top"/>
    </xf>
    <xf numFmtId="0" fontId="0" fillId="0" borderId="0" xfId="0" applyFill="1" applyAlignment="1">
      <alignment horizontal="left" wrapText="1"/>
    </xf>
    <xf numFmtId="0" fontId="11" fillId="0" borderId="0" xfId="0" applyFont="1" applyFill="1" applyBorder="1" applyAlignment="1" quotePrefix="1">
      <alignment horizontal="center" vertical="top"/>
    </xf>
    <xf numFmtId="171" fontId="2" fillId="0" borderId="0" xfId="25" applyFont="1" applyFill="1" applyAlignment="1">
      <alignment horizontal="center"/>
    </xf>
    <xf numFmtId="9" fontId="2" fillId="0" borderId="0" xfId="64" applyFont="1" applyFill="1" applyAlignment="1">
      <alignment horizontal="center"/>
    </xf>
    <xf numFmtId="9" fontId="2" fillId="0" borderId="0" xfId="64" applyFont="1" applyFill="1" applyBorder="1" applyAlignment="1">
      <alignment horizontal="center" vertical="top"/>
    </xf>
    <xf numFmtId="172" fontId="0" fillId="0" borderId="0" xfId="25" applyNumberFormat="1" applyFont="1" applyFill="1" applyAlignment="1">
      <alignment horizontal="center"/>
    </xf>
    <xf numFmtId="171" fontId="0" fillId="0" borderId="0" xfId="25" applyFont="1" applyFill="1" applyAlignment="1">
      <alignment horizontal="center"/>
    </xf>
    <xf numFmtId="172" fontId="0" fillId="0" borderId="4" xfId="25" applyNumberFormat="1" applyFont="1" applyFill="1" applyBorder="1" applyAlignment="1">
      <alignment/>
    </xf>
    <xf numFmtId="172" fontId="0" fillId="0" borderId="6" xfId="25" applyNumberFormat="1" applyFont="1" applyFill="1" applyBorder="1" applyAlignment="1">
      <alignment/>
    </xf>
    <xf numFmtId="0" fontId="0" fillId="0" borderId="6" xfId="0" applyFont="1" applyFill="1" applyBorder="1" applyAlignment="1">
      <alignment vertical="top"/>
    </xf>
    <xf numFmtId="172" fontId="0" fillId="0" borderId="0" xfId="0" applyNumberFormat="1" applyFont="1" applyFill="1" applyAlignment="1">
      <alignment vertical="top"/>
    </xf>
    <xf numFmtId="172" fontId="0" fillId="0" borderId="4" xfId="0" applyNumberFormat="1" applyFont="1" applyFill="1" applyBorder="1" applyAlignment="1">
      <alignment vertical="top"/>
    </xf>
    <xf numFmtId="172" fontId="0" fillId="0" borderId="6" xfId="25" applyNumberFormat="1" applyFont="1" applyFill="1" applyBorder="1" applyAlignment="1">
      <alignment horizontal="center"/>
    </xf>
    <xf numFmtId="171" fontId="0" fillId="0" borderId="0" xfId="25" applyFont="1" applyFill="1" applyBorder="1" applyAlignment="1">
      <alignment horizontal="center"/>
    </xf>
    <xf numFmtId="172" fontId="0" fillId="0" borderId="0" xfId="25" applyNumberFormat="1" applyFont="1" applyFill="1" applyBorder="1" applyAlignment="1">
      <alignment horizontal="center"/>
    </xf>
    <xf numFmtId="172" fontId="0" fillId="0" borderId="0" xfId="0" applyNumberFormat="1" applyFont="1" applyFill="1" applyBorder="1" applyAlignment="1">
      <alignment vertical="top"/>
    </xf>
    <xf numFmtId="15"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1"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172" fontId="0" fillId="0" borderId="3" xfId="25" applyNumberFormat="1" applyFont="1" applyFill="1" applyBorder="1" applyAlignment="1">
      <alignment horizontal="justify" vertical="top" wrapText="1"/>
    </xf>
    <xf numFmtId="172" fontId="0" fillId="0" borderId="0" xfId="25" applyNumberFormat="1" applyFont="1" applyFill="1" applyBorder="1" applyAlignment="1">
      <alignment horizontal="justify" vertical="top" wrapText="1"/>
    </xf>
    <xf numFmtId="0" fontId="1" fillId="0" borderId="0" xfId="0" applyFont="1" applyFill="1" applyBorder="1" applyAlignment="1">
      <alignment horizontal="center"/>
    </xf>
    <xf numFmtId="172" fontId="0" fillId="0" borderId="5" xfId="25" applyNumberFormat="1" applyFont="1" applyFill="1" applyBorder="1" applyAlignment="1">
      <alignment horizontal="center"/>
    </xf>
    <xf numFmtId="172" fontId="0" fillId="0" borderId="2" xfId="25" applyNumberFormat="1" applyFont="1" applyFill="1" applyBorder="1" applyAlignment="1">
      <alignment/>
    </xf>
    <xf numFmtId="0" fontId="0" fillId="0" borderId="7" xfId="0" applyFont="1" applyFill="1" applyBorder="1" applyAlignment="1">
      <alignment/>
    </xf>
    <xf numFmtId="172" fontId="0" fillId="0" borderId="5" xfId="0" applyNumberFormat="1" applyFont="1" applyFill="1" applyBorder="1" applyAlignment="1">
      <alignment/>
    </xf>
    <xf numFmtId="0" fontId="0" fillId="0" borderId="0" xfId="0" applyFill="1" applyAlignment="1">
      <alignment wrapText="1"/>
    </xf>
    <xf numFmtId="0" fontId="1" fillId="0" borderId="0" xfId="0" applyFont="1" applyFill="1" applyAlignment="1">
      <alignment horizontal="center" wrapText="1"/>
    </xf>
    <xf numFmtId="172" fontId="0" fillId="0" borderId="6" xfId="25" applyNumberFormat="1" applyFont="1" applyFill="1" applyBorder="1" applyAlignment="1">
      <alignment horizontal="center" vertical="center"/>
    </xf>
    <xf numFmtId="0" fontId="0" fillId="0" borderId="0" xfId="0" applyFont="1" applyFill="1" applyAlignment="1">
      <alignment horizontal="justify"/>
    </xf>
    <xf numFmtId="172" fontId="0" fillId="0" borderId="10" xfId="25" applyNumberFormat="1" applyFont="1" applyFill="1" applyBorder="1" applyAlignment="1">
      <alignment/>
    </xf>
    <xf numFmtId="172" fontId="0" fillId="0" borderId="3" xfId="25" applyNumberFormat="1" applyFont="1" applyFill="1" applyBorder="1" applyAlignment="1">
      <alignment/>
    </xf>
    <xf numFmtId="172" fontId="1" fillId="0" borderId="0" xfId="0" applyNumberFormat="1" applyFont="1" applyBorder="1" applyAlignment="1">
      <alignment horizontal="center" vertical="center"/>
    </xf>
    <xf numFmtId="172" fontId="0" fillId="0" borderId="0" xfId="0" applyNumberFormat="1" applyAlignment="1">
      <alignment wrapText="1"/>
    </xf>
    <xf numFmtId="172" fontId="28" fillId="0" borderId="0" xfId="25" applyNumberFormat="1" applyFont="1" applyFill="1" applyBorder="1" applyAlignment="1">
      <alignment/>
    </xf>
    <xf numFmtId="172" fontId="28" fillId="0" borderId="0" xfId="25" applyNumberFormat="1" applyFont="1" applyFill="1" applyAlignment="1">
      <alignment/>
    </xf>
    <xf numFmtId="9" fontId="29" fillId="0" borderId="0" xfId="64" applyFont="1" applyFill="1" applyAlignment="1">
      <alignment horizontal="center"/>
    </xf>
    <xf numFmtId="172" fontId="28" fillId="0" borderId="0" xfId="25" applyNumberFormat="1" applyFont="1" applyFill="1" applyAlignment="1">
      <alignment vertical="top"/>
    </xf>
    <xf numFmtId="171" fontId="28" fillId="0" borderId="0" xfId="25" applyFont="1" applyFill="1" applyAlignment="1">
      <alignment vertical="top"/>
    </xf>
    <xf numFmtId="0" fontId="28" fillId="0" borderId="0" xfId="0" applyFont="1" applyFill="1" applyAlignment="1">
      <alignment vertical="top"/>
    </xf>
    <xf numFmtId="172" fontId="28" fillId="0" borderId="0" xfId="25" applyNumberFormat="1" applyFont="1" applyFill="1" applyBorder="1" applyAlignment="1">
      <alignment vertical="top"/>
    </xf>
    <xf numFmtId="171" fontId="28" fillId="0" borderId="0" xfId="25" applyFont="1" applyFill="1" applyBorder="1" applyAlignment="1">
      <alignment vertical="top"/>
    </xf>
    <xf numFmtId="0" fontId="28" fillId="0" borderId="0" xfId="0" applyFont="1" applyFill="1" applyBorder="1" applyAlignment="1">
      <alignment vertical="top"/>
    </xf>
    <xf numFmtId="0" fontId="0" fillId="0" borderId="0" xfId="0" applyFont="1" applyAlignment="1">
      <alignment/>
    </xf>
    <xf numFmtId="0" fontId="0" fillId="0" borderId="0" xfId="0" applyFont="1" applyBorder="1" applyAlignment="1">
      <alignment/>
    </xf>
    <xf numFmtId="172" fontId="0" fillId="0" borderId="0" xfId="25" applyNumberFormat="1" applyFont="1" applyBorder="1" applyAlignment="1">
      <alignment/>
    </xf>
    <xf numFmtId="172" fontId="0" fillId="0" borderId="0" xfId="25" applyNumberFormat="1" applyFont="1" applyBorder="1" applyAlignment="1">
      <alignment horizontal="center"/>
    </xf>
    <xf numFmtId="169" fontId="0" fillId="0" borderId="0" xfId="0" applyNumberFormat="1" applyFont="1" applyFill="1" applyBorder="1" applyAlignment="1">
      <alignment horizontal="center" vertical="center"/>
    </xf>
    <xf numFmtId="169" fontId="0" fillId="0" borderId="6" xfId="0" applyNumberFormat="1" applyFont="1" applyFill="1" applyBorder="1" applyAlignment="1">
      <alignment horizontal="center" vertical="center"/>
    </xf>
    <xf numFmtId="169" fontId="0" fillId="0" borderId="2"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right"/>
    </xf>
    <xf numFmtId="172" fontId="0" fillId="0" borderId="0" xfId="0" applyNumberFormat="1" applyFont="1" applyFill="1" applyBorder="1" applyAlignment="1">
      <alignment/>
    </xf>
    <xf numFmtId="172" fontId="0" fillId="0" borderId="0" xfId="25" applyNumberFormat="1" applyFont="1" applyFill="1" applyAlignment="1">
      <alignment horizontal="right"/>
    </xf>
    <xf numFmtId="172" fontId="0" fillId="0" borderId="0" xfId="25" applyNumberFormat="1" applyFont="1" applyFill="1" applyAlignment="1">
      <alignment/>
    </xf>
    <xf numFmtId="0" fontId="1" fillId="0" borderId="0" xfId="0" applyFont="1" applyFill="1" applyAlignment="1" quotePrefix="1">
      <alignment horizontal="center"/>
    </xf>
    <xf numFmtId="0" fontId="1" fillId="0" borderId="6" xfId="0" applyFont="1" applyFill="1" applyBorder="1" applyAlignment="1">
      <alignment horizontal="center" vertical="center"/>
    </xf>
    <xf numFmtId="0" fontId="0" fillId="0" borderId="0" xfId="0" applyAlignment="1">
      <alignment horizontal="justify" vertical="top"/>
    </xf>
    <xf numFmtId="0" fontId="27" fillId="5" borderId="0" xfId="0" applyFont="1" applyFill="1" applyAlignment="1">
      <alignment/>
    </xf>
    <xf numFmtId="0" fontId="0" fillId="0" borderId="7" xfId="0" applyFont="1" applyFill="1" applyBorder="1"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25" applyNumberFormat="1" applyFont="1" applyFill="1" applyBorder="1" applyAlignment="1">
      <alignment/>
    </xf>
    <xf numFmtId="0" fontId="2" fillId="0" borderId="0" xfId="0" applyFont="1" applyFill="1" applyAlignment="1">
      <alignment/>
    </xf>
    <xf numFmtId="0" fontId="27" fillId="0" borderId="0" xfId="0" applyFont="1" applyFill="1" applyAlignment="1">
      <alignment horizontal="justify" vertical="top"/>
    </xf>
    <xf numFmtId="169" fontId="0" fillId="0" borderId="0" xfId="0" applyNumberFormat="1" applyFont="1" applyFill="1" applyAlignment="1">
      <alignment/>
    </xf>
    <xf numFmtId="14" fontId="1" fillId="0" borderId="0" xfId="0" applyNumberFormat="1" applyFont="1" applyFill="1" applyAlignment="1">
      <alignment horizontal="center"/>
    </xf>
    <xf numFmtId="172" fontId="0" fillId="0" borderId="0" xfId="0" applyNumberFormat="1" applyFont="1" applyFill="1" applyAlignment="1">
      <alignment horizontal="center"/>
    </xf>
    <xf numFmtId="172" fontId="0" fillId="0" borderId="6" xfId="25" applyNumberFormat="1" applyFont="1" applyFill="1" applyBorder="1" applyAlignment="1">
      <alignment horizontal="right"/>
    </xf>
    <xf numFmtId="171" fontId="0" fillId="0" borderId="0" xfId="25" applyNumberFormat="1" applyFont="1" applyFill="1" applyAlignment="1">
      <alignment/>
    </xf>
    <xf numFmtId="171" fontId="0" fillId="0" borderId="0" xfId="25" applyNumberFormat="1" applyFont="1" applyFill="1" applyAlignment="1">
      <alignment horizontal="center"/>
    </xf>
    <xf numFmtId="169" fontId="0" fillId="0" borderId="0" xfId="0" applyNumberFormat="1" applyFont="1" applyAlignment="1">
      <alignment/>
    </xf>
    <xf numFmtId="3" fontId="1" fillId="0" borderId="0" xfId="0" applyNumberFormat="1" applyFont="1" applyFill="1" applyAlignment="1">
      <alignment horizontal="center"/>
    </xf>
    <xf numFmtId="169" fontId="1" fillId="0" borderId="0" xfId="0" applyNumberFormat="1" applyFont="1" applyBorder="1" applyAlignment="1">
      <alignment horizontal="center" vertical="center"/>
    </xf>
    <xf numFmtId="3" fontId="0" fillId="0" borderId="4" xfId="0" applyNumberFormat="1" applyFont="1" applyFill="1" applyBorder="1" applyAlignment="1">
      <alignment/>
    </xf>
    <xf numFmtId="0" fontId="0" fillId="0" borderId="0" xfId="0" applyFill="1" applyBorder="1" applyAlignment="1" quotePrefix="1">
      <alignment/>
    </xf>
    <xf numFmtId="0" fontId="0" fillId="0" borderId="4" xfId="0" applyFont="1" applyFill="1" applyBorder="1" applyAlignment="1">
      <alignment/>
    </xf>
    <xf numFmtId="0" fontId="0" fillId="0" borderId="11" xfId="0" applyFont="1" applyFill="1" applyBorder="1" applyAlignment="1">
      <alignment horizontal="justify" vertical="top" wrapText="1"/>
    </xf>
    <xf numFmtId="0" fontId="0" fillId="0" borderId="8" xfId="0" applyFont="1" applyFill="1" applyBorder="1" applyAlignment="1">
      <alignment horizontal="justify" vertical="top" wrapText="1"/>
    </xf>
    <xf numFmtId="0" fontId="0" fillId="0" borderId="9"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0" xfId="0" applyFont="1" applyFill="1" applyAlignment="1">
      <alignment horizontal="center"/>
    </xf>
    <xf numFmtId="0" fontId="30" fillId="0" borderId="0" xfId="0" applyFont="1" applyFill="1" applyAlignment="1">
      <alignment/>
    </xf>
    <xf numFmtId="172" fontId="1" fillId="0" borderId="5" xfId="25" applyNumberFormat="1" applyFont="1" applyFill="1" applyBorder="1" applyAlignment="1">
      <alignment/>
    </xf>
    <xf numFmtId="0" fontId="1" fillId="0" borderId="0" xfId="0" applyFont="1" applyFill="1" applyAlignment="1" quotePrefix="1">
      <alignment horizontal="center" vertical="top"/>
    </xf>
    <xf numFmtId="17" fontId="0" fillId="0" borderId="0" xfId="25" applyNumberFormat="1" applyFont="1" applyFill="1" applyAlignment="1" quotePrefix="1">
      <alignment horizontal="center" vertical="top"/>
    </xf>
    <xf numFmtId="10" fontId="0" fillId="0" borderId="0" xfId="64" applyNumberFormat="1" applyFont="1" applyFill="1" applyAlignment="1">
      <alignment vertical="top"/>
    </xf>
    <xf numFmtId="0" fontId="0" fillId="0" borderId="0" xfId="0" applyFont="1" applyFill="1" applyAlignment="1">
      <alignment horizontal="right" vertical="top"/>
    </xf>
    <xf numFmtId="172" fontId="0" fillId="0" borderId="4" xfId="25" applyNumberFormat="1" applyFont="1" applyFill="1" applyBorder="1" applyAlignment="1">
      <alignment vertical="top"/>
    </xf>
    <xf numFmtId="172" fontId="0" fillId="0" borderId="0" xfId="25" applyNumberFormat="1" applyFont="1" applyFill="1" applyBorder="1" applyAlignment="1">
      <alignment vertical="top"/>
    </xf>
    <xf numFmtId="10" fontId="0" fillId="0" borderId="4" xfId="64" applyNumberFormat="1" applyFont="1" applyFill="1" applyBorder="1" applyAlignment="1">
      <alignment vertical="top"/>
    </xf>
    <xf numFmtId="0" fontId="0" fillId="0" borderId="0" xfId="0" applyFill="1" applyAlignment="1">
      <alignment horizontal="center"/>
    </xf>
    <xf numFmtId="0" fontId="1" fillId="0" borderId="0" xfId="0" applyFont="1" applyFill="1" applyAlignment="1">
      <alignment horizontal="left" wrapText="1"/>
    </xf>
    <xf numFmtId="172" fontId="0" fillId="0" borderId="0" xfId="25" applyNumberFormat="1" applyFill="1" applyAlignment="1">
      <alignment wrapText="1"/>
    </xf>
    <xf numFmtId="171" fontId="1" fillId="0" borderId="5" xfId="25" applyFont="1" applyFill="1" applyBorder="1" applyAlignment="1">
      <alignment wrapText="1"/>
    </xf>
    <xf numFmtId="0" fontId="1" fillId="0" borderId="0" xfId="0" applyFont="1" applyFill="1" applyAlignment="1">
      <alignment wrapText="1"/>
    </xf>
    <xf numFmtId="0" fontId="0" fillId="0" borderId="5" xfId="0" applyFill="1" applyBorder="1" applyAlignment="1">
      <alignment horizontal="right" wrapText="1"/>
    </xf>
    <xf numFmtId="0" fontId="0" fillId="0" borderId="0" xfId="0" applyFill="1" applyAlignment="1">
      <alignment horizontal="right" wrapText="1"/>
    </xf>
    <xf numFmtId="0" fontId="0" fillId="0" borderId="0" xfId="0" applyFill="1" applyBorder="1" applyAlignment="1">
      <alignment horizontal="right" wrapText="1"/>
    </xf>
    <xf numFmtId="0" fontId="31" fillId="0" borderId="0" xfId="0" applyFont="1" applyFill="1" applyAlignment="1">
      <alignment horizontal="center"/>
    </xf>
    <xf numFmtId="0" fontId="12" fillId="0" borderId="0" xfId="0" applyFont="1" applyAlignment="1">
      <alignment/>
    </xf>
    <xf numFmtId="0" fontId="12" fillId="0" borderId="0" xfId="0" applyFont="1" applyFill="1" applyAlignment="1">
      <alignment/>
    </xf>
    <xf numFmtId="172" fontId="0" fillId="0" borderId="0" xfId="0" applyNumberFormat="1" applyFont="1" applyFill="1" applyAlignment="1">
      <alignment horizontal="justify" vertical="top"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ont="1" applyFill="1" applyAlignment="1">
      <alignment horizontal="left" vertical="top"/>
    </xf>
    <xf numFmtId="0" fontId="0" fillId="0" borderId="0" xfId="0" applyFont="1" applyFill="1" applyAlignment="1">
      <alignment horizontal="justify" vertical="top" wrapText="1"/>
    </xf>
    <xf numFmtId="0" fontId="0" fillId="0" borderId="0" xfId="0" applyFont="1" applyFill="1" applyAlignment="1">
      <alignment vertical="top" wrapText="1"/>
    </xf>
    <xf numFmtId="0" fontId="1" fillId="0" borderId="0" xfId="0" applyFont="1" applyFill="1" applyAlignment="1">
      <alignment horizontal="justify" vertical="top"/>
    </xf>
    <xf numFmtId="0" fontId="0" fillId="0" borderId="0" xfId="0" applyFont="1" applyFill="1" applyAlignment="1">
      <alignment horizontal="left"/>
    </xf>
    <xf numFmtId="0" fontId="30" fillId="0" borderId="0" xfId="0" applyFont="1" applyFill="1" applyAlignment="1">
      <alignment wrapText="1"/>
    </xf>
    <xf numFmtId="0" fontId="12" fillId="0" borderId="0" xfId="0" applyFont="1" applyAlignment="1">
      <alignment wrapText="1"/>
    </xf>
    <xf numFmtId="0" fontId="0" fillId="0" borderId="0" xfId="0" applyFont="1" applyFill="1" applyAlignment="1">
      <alignment horizontal="left" vertical="top"/>
    </xf>
    <xf numFmtId="0" fontId="1" fillId="0" borderId="0" xfId="0" applyFont="1" applyFill="1" applyBorder="1" applyAlignment="1">
      <alignment horizontal="center" vertical="center"/>
    </xf>
    <xf numFmtId="0" fontId="0" fillId="0" borderId="0" xfId="0" applyFont="1" applyFill="1" applyAlignment="1">
      <alignment horizontal="justify"/>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left"/>
    </xf>
    <xf numFmtId="0" fontId="0" fillId="0" borderId="0" xfId="0" applyFont="1" applyAlignment="1">
      <alignment horizontal="justify"/>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ill="1" applyAlignment="1">
      <alignment horizontal="justify" vertical="top"/>
    </xf>
    <xf numFmtId="0" fontId="0" fillId="0" borderId="0" xfId="0" applyFont="1" applyAlignment="1">
      <alignment horizontal="left" vertical="top"/>
    </xf>
    <xf numFmtId="0" fontId="0" fillId="0" borderId="0" xfId="0" applyFont="1" applyAlignment="1">
      <alignment horizontal="left"/>
    </xf>
    <xf numFmtId="0" fontId="2" fillId="0" borderId="0" xfId="0" applyFont="1" applyFill="1" applyAlignment="1">
      <alignment horizontal="left"/>
    </xf>
    <xf numFmtId="0" fontId="6" fillId="0" borderId="0" xfId="0" applyFont="1" applyAlignment="1">
      <alignment horizontal="center" vertical="center"/>
    </xf>
    <xf numFmtId="0" fontId="1" fillId="0" borderId="6" xfId="0" applyFont="1" applyBorder="1" applyAlignment="1">
      <alignment horizontal="center" vertical="center" wrapText="1"/>
    </xf>
    <xf numFmtId="0" fontId="30" fillId="0" borderId="0" xfId="0" applyFont="1" applyFill="1" applyAlignment="1">
      <alignment horizontal="justify" vertical="top"/>
    </xf>
    <xf numFmtId="0" fontId="0" fillId="0" borderId="0" xfId="0" applyFont="1" applyFill="1" applyAlignment="1">
      <alignment horizontal="justify" vertical="top"/>
    </xf>
    <xf numFmtId="0" fontId="30" fillId="0" borderId="0" xfId="0" applyFont="1" applyFill="1" applyAlignment="1">
      <alignment horizontal="justify"/>
    </xf>
    <xf numFmtId="0" fontId="0" fillId="0" borderId="0" xfId="0" applyFont="1" applyFill="1" applyAlignment="1">
      <alignment wrapText="1"/>
    </xf>
    <xf numFmtId="0" fontId="0" fillId="0" borderId="0" xfId="0" applyFont="1" applyFill="1" applyAlignment="1">
      <alignment horizontal="justify" vertical="top" wrapText="1"/>
    </xf>
    <xf numFmtId="0" fontId="0" fillId="0" borderId="0" xfId="0" applyFont="1" applyFill="1" applyAlignment="1">
      <alignment horizontal="justify" vertical="top"/>
    </xf>
    <xf numFmtId="193" fontId="0" fillId="0" borderId="0" xfId="0" applyNumberFormat="1" applyFont="1" applyFill="1" applyAlignment="1">
      <alignment horizontal="left"/>
    </xf>
  </cellXfs>
  <cellStyles count="75">
    <cellStyle name="Normal" xfId="0"/>
    <cellStyle name="RowLevel_0" xfId="1"/>
    <cellStyle name="=C:\WINDOWS\SYSTEM32\COMMAND.COM" xfId="15"/>
    <cellStyle name="•W_laroux" xfId="16"/>
    <cellStyle name="Calc Currency (0)" xfId="17"/>
    <cellStyle name="Calc Currency (2)" xfId="18"/>
    <cellStyle name="Calc Percent (0)" xfId="19"/>
    <cellStyle name="Calc Percent (1)" xfId="20"/>
    <cellStyle name="Calc Percent (2)" xfId="21"/>
    <cellStyle name="Calc Units (0)" xfId="22"/>
    <cellStyle name="Calc Units (1)" xfId="23"/>
    <cellStyle name="Calc Units (2)" xfId="24"/>
    <cellStyle name="Comma" xfId="25"/>
    <cellStyle name="Comma [0]" xfId="26"/>
    <cellStyle name="Comma [00]" xfId="27"/>
    <cellStyle name="comma zerodec" xfId="28"/>
    <cellStyle name="Comma0" xfId="29"/>
    <cellStyle name="Currency" xfId="30"/>
    <cellStyle name="Currency [0]" xfId="31"/>
    <cellStyle name="Currency [00]" xfId="32"/>
    <cellStyle name="Currency0" xfId="33"/>
    <cellStyle name="Currency1" xfId="34"/>
    <cellStyle name="Date" xfId="35"/>
    <cellStyle name="Date Short" xfId="36"/>
    <cellStyle name="Date_Book1" xfId="37"/>
    <cellStyle name="Dollar (zero dec)" xfId="38"/>
    <cellStyle name="Enter Currency (0)" xfId="39"/>
    <cellStyle name="Enter Currency (2)" xfId="40"/>
    <cellStyle name="Enter Units (0)" xfId="41"/>
    <cellStyle name="Enter Units (1)" xfId="42"/>
    <cellStyle name="Enter Units (2)" xfId="43"/>
    <cellStyle name="Fixed" xfId="44"/>
    <cellStyle name="Followed Hyperlink" xfId="45"/>
    <cellStyle name="Grey" xfId="46"/>
    <cellStyle name="Header1" xfId="47"/>
    <cellStyle name="Header2" xfId="48"/>
    <cellStyle name="Heading 1" xfId="49"/>
    <cellStyle name="Heading 2" xfId="50"/>
    <cellStyle name="HEADING1" xfId="51"/>
    <cellStyle name="HEADING2" xfId="52"/>
    <cellStyle name="Hyperlink" xfId="53"/>
    <cellStyle name="Input [yellow]" xfId="54"/>
    <cellStyle name="Link Currency (0)" xfId="55"/>
    <cellStyle name="Link Currency (2)" xfId="56"/>
    <cellStyle name="Link Units (0)" xfId="57"/>
    <cellStyle name="Link Units (1)" xfId="58"/>
    <cellStyle name="Link Units (2)" xfId="59"/>
    <cellStyle name="NONE" xfId="60"/>
    <cellStyle name="Normal - Style1" xfId="61"/>
    <cellStyle name="Œ…‹æØ‚è [0.00]_laroux" xfId="62"/>
    <cellStyle name="Œ…‹æØ‚è_laroux" xfId="63"/>
    <cellStyle name="Percent" xfId="64"/>
    <cellStyle name="Percent [0]" xfId="65"/>
    <cellStyle name="Percent [00]" xfId="66"/>
    <cellStyle name="Percent [2]" xfId="67"/>
    <cellStyle name="PrePop Currency (0)" xfId="68"/>
    <cellStyle name="PrePop Currency (2)" xfId="69"/>
    <cellStyle name="PrePop Units (0)" xfId="70"/>
    <cellStyle name="PrePop Units (1)" xfId="71"/>
    <cellStyle name="PrePop Units (2)" xfId="72"/>
    <cellStyle name="Text Indent A" xfId="73"/>
    <cellStyle name="Text Indent B" xfId="74"/>
    <cellStyle name="Text Indent C" xfId="75"/>
    <cellStyle name="Total" xfId="76"/>
    <cellStyle name="똿뗦먛귟 [0.00]_PRODUCT DETAIL Q1" xfId="77"/>
    <cellStyle name="똿뗦먛귟_PRODUCT DETAIL Q1" xfId="78"/>
    <cellStyle name="믅됞 [0.00]_PRODUCT DETAIL Q1" xfId="79"/>
    <cellStyle name="믅됞_PRODUCT DETAIL Q1" xfId="80"/>
    <cellStyle name="백분율_HOBONG" xfId="81"/>
    <cellStyle name="뷭?_BOOKSHIP" xfId="82"/>
    <cellStyle name="콤마 [0]_1202" xfId="83"/>
    <cellStyle name="콤마_1202" xfId="84"/>
    <cellStyle name="통화 [0]_1202" xfId="85"/>
    <cellStyle name="통화_1202" xfId="86"/>
    <cellStyle name="표준_(정보부문)월별인원계획"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179</xdr:row>
      <xdr:rowOff>0</xdr:rowOff>
    </xdr:from>
    <xdr:to>
      <xdr:col>9</xdr:col>
      <xdr:colOff>752475</xdr:colOff>
      <xdr:row>184</xdr:row>
      <xdr:rowOff>0</xdr:rowOff>
    </xdr:to>
    <xdr:sp>
      <xdr:nvSpPr>
        <xdr:cNvPr id="1" name="TextBox 1"/>
        <xdr:cNvSpPr txBox="1">
          <a:spLocks noChangeArrowheads="1"/>
        </xdr:cNvSpPr>
      </xdr:nvSpPr>
      <xdr:spPr>
        <a:xfrm>
          <a:off x="266700" y="30146625"/>
          <a:ext cx="7562850" cy="809625"/>
        </a:xfrm>
        <a:prstGeom prst="rect">
          <a:avLst/>
        </a:prstGeom>
        <a:solidFill>
          <a:srgbClr val="FFFFFF"/>
        </a:solidFill>
        <a:ln w="9525" cmpd="sng">
          <a:noFill/>
        </a:ln>
      </xdr:spPr>
      <xdr:txBody>
        <a:bodyPr vertOverflow="clip" wrap="square"/>
        <a:p>
          <a:pPr algn="l">
            <a:defRPr/>
          </a:pPr>
          <a:r>
            <a:rPr lang="en-US" cap="none" sz="1000" b="0" i="0" u="none" baseline="0">
              <a:latin typeface="Arial Narrow"/>
              <a:ea typeface="Arial Narrow"/>
              <a:cs typeface="Arial Narrow"/>
            </a:rPr>
            <a:t># The companies in which Datuk Yeat Sew Chuong and Wong Seng Tong are the common directors of INSBIO and Bio Agro Products Sdn Bhd.
## The companies in which Datuk Yeat Sew Chuong, Wong Seng Tong and Wong Kin Nam are the common directors of INSBIO and IBG Manufacturing Sdn Bhd.
* The company in which Datuk Yeat Sew Chuong, Wong Seng Tong and Khoo Keat are the common directors of INSBIO and INS Holdings Berhad.</a:t>
          </a:r>
        </a:p>
      </xdr:txBody>
    </xdr:sp>
    <xdr:clientData/>
  </xdr:twoCellAnchor>
  <xdr:twoCellAnchor>
    <xdr:from>
      <xdr:col>2</xdr:col>
      <xdr:colOff>9525</xdr:colOff>
      <xdr:row>287</xdr:row>
      <xdr:rowOff>9525</xdr:rowOff>
    </xdr:from>
    <xdr:to>
      <xdr:col>9</xdr:col>
      <xdr:colOff>1019175</xdr:colOff>
      <xdr:row>291</xdr:row>
      <xdr:rowOff>0</xdr:rowOff>
    </xdr:to>
    <xdr:sp>
      <xdr:nvSpPr>
        <xdr:cNvPr id="2" name="TextBox 2"/>
        <xdr:cNvSpPr txBox="1">
          <a:spLocks noChangeArrowheads="1"/>
        </xdr:cNvSpPr>
      </xdr:nvSpPr>
      <xdr:spPr>
        <a:xfrm>
          <a:off x="476250" y="48472725"/>
          <a:ext cx="7620000"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Narrow"/>
              <a:ea typeface="Arial Narrow"/>
              <a:cs typeface="Arial Narrow"/>
            </a:rPr>
            <a:t>The listing expenses were under-estimated by approximately RM183,000 and the shortfall was credited from working capital. 
On 16 January 2006, the Securities Commission had approved the reallocation of RM6 million from the unutilised proceeds for research and development 
(“R&amp;D”) centre and manufacturing plant to working capital (RM4 million) and repayment of hire purchase facilities (RM2 million) respectively.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oh\Local%20Settings\Temporary%20Internet%20Files\OLKC\MSOffice\Excel\XL97\FA\FA3006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95"/>
  <sheetViews>
    <sheetView zoomScale="85" zoomScaleNormal="85" workbookViewId="0" topLeftCell="A23">
      <selection activeCell="H44" sqref="H44"/>
    </sheetView>
  </sheetViews>
  <sheetFormatPr defaultColWidth="9.33203125" defaultRowHeight="12.75"/>
  <cols>
    <col min="1" max="1" width="5.5" style="17" customWidth="1"/>
    <col min="2" max="3" width="3.83203125" style="17" customWidth="1"/>
    <col min="4" max="4" width="22.33203125" style="17" customWidth="1"/>
    <col min="5" max="5" width="18.5" style="17" customWidth="1"/>
    <col min="6" max="6" width="1.83203125" style="17" customWidth="1"/>
    <col min="7" max="7" width="18.5" style="17" customWidth="1"/>
    <col min="8" max="8" width="1.83203125" style="17" customWidth="1"/>
    <col min="9" max="9" width="18.5" style="17" customWidth="1"/>
    <col min="10" max="10" width="1.83203125" style="17" customWidth="1"/>
    <col min="11" max="11" width="19.33203125" style="17" customWidth="1"/>
    <col min="12" max="12" width="5.5" style="17" customWidth="1"/>
    <col min="13" max="16384" width="9.33203125" style="17" customWidth="1"/>
  </cols>
  <sheetData>
    <row r="1" spans="1:11" ht="19.5" customHeight="1">
      <c r="A1" s="221" t="s">
        <v>100</v>
      </c>
      <c r="B1" s="221"/>
      <c r="C1" s="221"/>
      <c r="D1" s="221"/>
      <c r="E1" s="221"/>
      <c r="F1" s="221"/>
      <c r="G1" s="221"/>
      <c r="H1" s="221"/>
      <c r="I1" s="221"/>
      <c r="J1" s="221"/>
      <c r="K1" s="221"/>
    </row>
    <row r="2" spans="1:11" ht="9.75" customHeight="1">
      <c r="A2" s="222" t="s">
        <v>101</v>
      </c>
      <c r="B2" s="222"/>
      <c r="C2" s="222"/>
      <c r="D2" s="222"/>
      <c r="E2" s="222"/>
      <c r="F2" s="222"/>
      <c r="G2" s="222"/>
      <c r="H2" s="222"/>
      <c r="I2" s="222"/>
      <c r="J2" s="222"/>
      <c r="K2" s="222"/>
    </row>
    <row r="3" spans="1:11" s="58" customFormat="1" ht="9.75" customHeight="1">
      <c r="A3" s="223" t="s">
        <v>25</v>
      </c>
      <c r="B3" s="223"/>
      <c r="C3" s="223"/>
      <c r="D3" s="223"/>
      <c r="E3" s="223"/>
      <c r="F3" s="223"/>
      <c r="G3" s="223"/>
      <c r="H3" s="223"/>
      <c r="I3" s="223"/>
      <c r="J3" s="223"/>
      <c r="K3" s="223"/>
    </row>
    <row r="4" spans="1:11" ht="15.75" customHeight="1">
      <c r="A4" s="224" t="s">
        <v>404</v>
      </c>
      <c r="B4" s="225"/>
      <c r="C4" s="225"/>
      <c r="D4" s="225"/>
      <c r="E4" s="225"/>
      <c r="F4" s="225"/>
      <c r="G4" s="225"/>
      <c r="H4" s="225"/>
      <c r="I4" s="225"/>
      <c r="J4" s="225"/>
      <c r="K4" s="225"/>
    </row>
    <row r="5" spans="1:11" ht="15" customHeight="1">
      <c r="A5" s="4"/>
      <c r="B5" s="4"/>
      <c r="C5" s="4"/>
      <c r="D5" s="4"/>
      <c r="E5" s="4"/>
      <c r="F5" s="4"/>
      <c r="G5" s="4"/>
      <c r="H5" s="4"/>
      <c r="I5" s="4"/>
      <c r="J5" s="4"/>
      <c r="K5" s="4"/>
    </row>
    <row r="6" spans="1:11" ht="19.5" customHeight="1">
      <c r="A6" s="224" t="s">
        <v>369</v>
      </c>
      <c r="B6" s="225"/>
      <c r="C6" s="225"/>
      <c r="D6" s="225"/>
      <c r="E6" s="225"/>
      <c r="F6" s="225"/>
      <c r="G6" s="225"/>
      <c r="H6" s="225"/>
      <c r="I6" s="225"/>
      <c r="J6" s="225"/>
      <c r="K6" s="225"/>
    </row>
    <row r="7" spans="1:11" ht="18.75" customHeight="1">
      <c r="A7" s="60"/>
      <c r="B7" s="51"/>
      <c r="C7" s="51"/>
      <c r="D7" s="51"/>
      <c r="E7" s="51"/>
      <c r="F7" s="51"/>
      <c r="G7" s="51"/>
      <c r="H7" s="51"/>
      <c r="I7" s="51"/>
      <c r="J7" s="51"/>
      <c r="K7" s="51"/>
    </row>
    <row r="8" spans="1:11" ht="15" customHeight="1">
      <c r="A8" s="61"/>
      <c r="B8" s="61"/>
      <c r="C8" s="62"/>
      <c r="D8" s="62"/>
      <c r="E8" s="219" t="s">
        <v>20</v>
      </c>
      <c r="F8" s="219"/>
      <c r="G8" s="219"/>
      <c r="H8" s="63"/>
      <c r="I8" s="219" t="s">
        <v>21</v>
      </c>
      <c r="J8" s="219"/>
      <c r="K8" s="219"/>
    </row>
    <row r="9" spans="1:11" ht="48" customHeight="1">
      <c r="A9" s="61"/>
      <c r="B9" s="61"/>
      <c r="C9" s="62"/>
      <c r="D9" s="62"/>
      <c r="E9" s="64" t="s">
        <v>17</v>
      </c>
      <c r="F9" s="64"/>
      <c r="G9" s="64" t="s">
        <v>29</v>
      </c>
      <c r="H9" s="64"/>
      <c r="I9" s="64" t="s">
        <v>188</v>
      </c>
      <c r="J9" s="64"/>
      <c r="K9" s="64" t="s">
        <v>367</v>
      </c>
    </row>
    <row r="10" spans="1:11" ht="15" customHeight="1">
      <c r="A10" s="61"/>
      <c r="B10" s="61"/>
      <c r="C10" s="62"/>
      <c r="D10" s="62"/>
      <c r="E10" s="65" t="s">
        <v>385</v>
      </c>
      <c r="F10" s="66"/>
      <c r="G10" s="65" t="s">
        <v>386</v>
      </c>
      <c r="H10" s="66"/>
      <c r="I10" s="65" t="str">
        <f>E10</f>
        <v>31/12/2006</v>
      </c>
      <c r="J10" s="66"/>
      <c r="K10" s="65" t="str">
        <f>G10</f>
        <v>31/12/2005</v>
      </c>
    </row>
    <row r="11" spans="1:11" ht="15" customHeight="1">
      <c r="A11" s="61"/>
      <c r="B11" s="61"/>
      <c r="C11" s="62"/>
      <c r="D11" s="62"/>
      <c r="E11" s="63" t="s">
        <v>142</v>
      </c>
      <c r="F11" s="63"/>
      <c r="G11" s="63" t="s">
        <v>142</v>
      </c>
      <c r="H11" s="63"/>
      <c r="I11" s="63" t="s">
        <v>142</v>
      </c>
      <c r="J11" s="63"/>
      <c r="K11" s="63" t="s">
        <v>142</v>
      </c>
    </row>
    <row r="13" spans="1:11" ht="12.75">
      <c r="A13" s="17" t="s">
        <v>30</v>
      </c>
      <c r="E13" s="44">
        <f>6368-2638</f>
        <v>3730</v>
      </c>
      <c r="G13" s="67">
        <v>12060</v>
      </c>
      <c r="I13" s="44">
        <v>23201</v>
      </c>
      <c r="K13" s="67">
        <v>30353</v>
      </c>
    </row>
    <row r="14" spans="5:11" ht="12.75">
      <c r="E14" s="44"/>
      <c r="G14" s="44"/>
      <c r="I14" s="44"/>
      <c r="K14" s="44"/>
    </row>
    <row r="15" spans="1:11" ht="12.75">
      <c r="A15" s="17" t="s">
        <v>229</v>
      </c>
      <c r="E15" s="53">
        <f>-3410+65</f>
        <v>-3345</v>
      </c>
      <c r="G15" s="68">
        <v>-6047</v>
      </c>
      <c r="I15" s="53">
        <f>-14390+65</f>
        <v>-14325</v>
      </c>
      <c r="K15" s="68">
        <v>-13618</v>
      </c>
    </row>
    <row r="16" spans="5:11" ht="12.75">
      <c r="E16" s="44"/>
      <c r="G16" s="44"/>
      <c r="I16" s="44"/>
      <c r="K16" s="44"/>
    </row>
    <row r="17" spans="1:11" ht="12.75">
      <c r="A17" s="30" t="s">
        <v>230</v>
      </c>
      <c r="E17" s="69">
        <f>SUM(E13:E15)</f>
        <v>385</v>
      </c>
      <c r="G17" s="69">
        <f>SUM(G13:G15)</f>
        <v>6013</v>
      </c>
      <c r="I17" s="69">
        <f>SUM(I13:I15)</f>
        <v>8876</v>
      </c>
      <c r="K17" s="69">
        <f>SUM(K13:K15)</f>
        <v>16735</v>
      </c>
    </row>
    <row r="18" spans="5:11" ht="12.75">
      <c r="E18" s="70"/>
      <c r="F18" s="58"/>
      <c r="G18" s="70"/>
      <c r="H18" s="58"/>
      <c r="I18" s="70"/>
      <c r="J18" s="58"/>
      <c r="K18" s="70"/>
    </row>
    <row r="19" spans="1:11" ht="12.75">
      <c r="A19" s="17" t="s">
        <v>33</v>
      </c>
      <c r="E19" s="70">
        <v>96</v>
      </c>
      <c r="F19" s="58"/>
      <c r="G19" s="71">
        <v>781</v>
      </c>
      <c r="H19" s="58"/>
      <c r="I19" s="70">
        <v>447</v>
      </c>
      <c r="J19" s="58"/>
      <c r="K19" s="71">
        <v>1090</v>
      </c>
    </row>
    <row r="20" spans="5:11" ht="12.75">
      <c r="E20" s="44"/>
      <c r="G20" s="67"/>
      <c r="H20" s="58"/>
      <c r="I20" s="44"/>
      <c r="K20" s="44"/>
    </row>
    <row r="21" spans="1:11" ht="12.75">
      <c r="A21" s="17" t="s">
        <v>231</v>
      </c>
      <c r="E21" s="44">
        <v>-1265</v>
      </c>
      <c r="G21" s="67">
        <v>-909</v>
      </c>
      <c r="H21" s="58"/>
      <c r="I21" s="44">
        <v>-3862</v>
      </c>
      <c r="K21" s="71">
        <v>-1716</v>
      </c>
    </row>
    <row r="22" spans="5:11" ht="12.75">
      <c r="E22" s="44"/>
      <c r="G22" s="44"/>
      <c r="H22" s="58"/>
      <c r="I22" s="44"/>
      <c r="K22" s="44"/>
    </row>
    <row r="23" spans="1:11" ht="12.75">
      <c r="A23" s="17" t="s">
        <v>232</v>
      </c>
      <c r="E23" s="44">
        <v>-1962</v>
      </c>
      <c r="G23" s="67">
        <v>-2237</v>
      </c>
      <c r="H23" s="58"/>
      <c r="I23" s="44">
        <v>-7485</v>
      </c>
      <c r="K23" s="71">
        <v>-5343</v>
      </c>
    </row>
    <row r="24" spans="5:11" ht="12.75">
      <c r="E24" s="70"/>
      <c r="F24" s="58"/>
      <c r="G24" s="70"/>
      <c r="H24" s="58"/>
      <c r="I24" s="70"/>
      <c r="J24" s="58"/>
      <c r="K24" s="70"/>
    </row>
    <row r="25" spans="1:11" ht="12.75">
      <c r="A25" s="17" t="s">
        <v>233</v>
      </c>
      <c r="E25" s="70">
        <v>-9218</v>
      </c>
      <c r="F25" s="58"/>
      <c r="G25" s="71">
        <v>-1595</v>
      </c>
      <c r="H25" s="58"/>
      <c r="I25" s="70">
        <f>-1712-8739</f>
        <v>-10451</v>
      </c>
      <c r="J25" s="58"/>
      <c r="K25" s="71">
        <v>-2275</v>
      </c>
    </row>
    <row r="26" spans="5:11" ht="12.75">
      <c r="E26" s="44"/>
      <c r="G26" s="44"/>
      <c r="H26" s="58"/>
      <c r="I26" s="44"/>
      <c r="K26" s="44"/>
    </row>
    <row r="27" spans="1:11" ht="12.75">
      <c r="A27" s="17" t="s">
        <v>202</v>
      </c>
      <c r="E27" s="53">
        <v>-257</v>
      </c>
      <c r="G27" s="68">
        <v>-134</v>
      </c>
      <c r="H27" s="58"/>
      <c r="I27" s="53">
        <v>-696</v>
      </c>
      <c r="K27" s="68">
        <v>-368</v>
      </c>
    </row>
    <row r="28" spans="5:11" ht="12.75">
      <c r="E28" s="44"/>
      <c r="G28" s="44"/>
      <c r="H28" s="58"/>
      <c r="I28" s="44"/>
      <c r="K28" s="44"/>
    </row>
    <row r="29" spans="1:11" ht="12.75">
      <c r="A29" s="30" t="s">
        <v>3</v>
      </c>
      <c r="E29" s="69">
        <f>SUM(E17:E27)</f>
        <v>-12221</v>
      </c>
      <c r="G29" s="69">
        <f>SUM(G17:G27)</f>
        <v>1919</v>
      </c>
      <c r="H29" s="58"/>
      <c r="I29" s="69">
        <f>SUM(I17:I27)</f>
        <v>-13171</v>
      </c>
      <c r="K29" s="69">
        <f>SUM(K17:K27)</f>
        <v>8123</v>
      </c>
    </row>
    <row r="30" spans="5:11" ht="12.75">
      <c r="E30" s="44"/>
      <c r="G30" s="44"/>
      <c r="H30" s="58"/>
      <c r="I30" s="44"/>
      <c r="K30" s="44"/>
    </row>
    <row r="31" spans="1:11" ht="12.75">
      <c r="A31" s="17" t="s">
        <v>24</v>
      </c>
      <c r="C31" s="52"/>
      <c r="E31" s="53">
        <v>146</v>
      </c>
      <c r="F31" s="58"/>
      <c r="G31" s="68">
        <v>-918</v>
      </c>
      <c r="H31" s="58"/>
      <c r="I31" s="53">
        <v>524</v>
      </c>
      <c r="J31" s="58"/>
      <c r="K31" s="68">
        <v>-1790</v>
      </c>
    </row>
    <row r="32" spans="3:11" ht="12.75">
      <c r="C32" s="52"/>
      <c r="E32" s="70"/>
      <c r="F32" s="58"/>
      <c r="G32" s="71"/>
      <c r="H32" s="58"/>
      <c r="I32" s="70"/>
      <c r="J32" s="58"/>
      <c r="K32" s="71"/>
    </row>
    <row r="33" spans="1:11" ht="13.5" thickBot="1">
      <c r="A33" s="30" t="s">
        <v>405</v>
      </c>
      <c r="E33" s="189">
        <f>+SUM(E29:E31)</f>
        <v>-12075</v>
      </c>
      <c r="F33" s="58"/>
      <c r="G33" s="189">
        <f>+SUM(G29:G31)</f>
        <v>1001</v>
      </c>
      <c r="H33" s="58"/>
      <c r="I33" s="189">
        <f>+SUM(I29:I31)</f>
        <v>-12647</v>
      </c>
      <c r="J33" s="58"/>
      <c r="K33" s="189">
        <f>+SUM(K29:K31)</f>
        <v>6333</v>
      </c>
    </row>
    <row r="34" spans="5:11" ht="13.5" thickTop="1">
      <c r="E34" s="70"/>
      <c r="F34" s="58"/>
      <c r="G34" s="71"/>
      <c r="H34" s="58"/>
      <c r="I34" s="70"/>
      <c r="J34" s="58"/>
      <c r="K34" s="71"/>
    </row>
    <row r="35" spans="5:11" s="143" customFormat="1" ht="12.75">
      <c r="E35" s="145"/>
      <c r="G35" s="146"/>
      <c r="H35" s="144"/>
      <c r="I35" s="145"/>
      <c r="K35" s="146"/>
    </row>
    <row r="36" spans="5:11" ht="12.75">
      <c r="E36" s="70"/>
      <c r="F36" s="58"/>
      <c r="G36" s="71"/>
      <c r="H36" s="58"/>
      <c r="I36" s="70"/>
      <c r="J36" s="58"/>
      <c r="K36" s="71"/>
    </row>
    <row r="37" spans="1:10" ht="12.75">
      <c r="A37" s="17" t="s">
        <v>296</v>
      </c>
      <c r="F37" s="58"/>
      <c r="H37" s="58"/>
      <c r="J37" s="58"/>
    </row>
    <row r="38" spans="1:11" ht="12.75">
      <c r="A38" s="52" t="s">
        <v>275</v>
      </c>
      <c r="E38" s="70">
        <f>E33</f>
        <v>-12075</v>
      </c>
      <c r="G38" s="71">
        <f>G33</f>
        <v>1001</v>
      </c>
      <c r="H38" s="58"/>
      <c r="I38" s="70">
        <f>I33</f>
        <v>-12647</v>
      </c>
      <c r="K38" s="70">
        <f>K33</f>
        <v>6333</v>
      </c>
    </row>
    <row r="39" spans="1:11" ht="13.5" thickBot="1">
      <c r="A39" s="52" t="s">
        <v>276</v>
      </c>
      <c r="E39" s="73">
        <v>0</v>
      </c>
      <c r="G39" s="72">
        <v>0</v>
      </c>
      <c r="H39" s="58"/>
      <c r="I39" s="73">
        <v>0</v>
      </c>
      <c r="K39" s="72">
        <v>0</v>
      </c>
    </row>
    <row r="40" ht="13.5" thickTop="1">
      <c r="H40" s="58"/>
    </row>
    <row r="41" spans="1:8" ht="12.75">
      <c r="A41" s="17" t="s">
        <v>277</v>
      </c>
      <c r="H41" s="58"/>
    </row>
    <row r="42" spans="1:11" ht="12.75">
      <c r="A42" s="17" t="s">
        <v>22</v>
      </c>
      <c r="B42" s="17" t="s">
        <v>31</v>
      </c>
      <c r="E42" s="175">
        <f>+Notes!G414</f>
        <v>-4.212013394725827</v>
      </c>
      <c r="G42" s="176">
        <v>0.95</v>
      </c>
      <c r="H42" s="58"/>
      <c r="I42" s="175">
        <f>+Notes!I414</f>
        <v>-4.41153899818613</v>
      </c>
      <c r="K42" s="176">
        <v>3.31</v>
      </c>
    </row>
    <row r="43" ht="12.75">
      <c r="H43" s="58"/>
    </row>
    <row r="44" spans="1:11" ht="12.75">
      <c r="A44" s="17" t="s">
        <v>23</v>
      </c>
      <c r="B44" s="17" t="s">
        <v>32</v>
      </c>
      <c r="E44" s="74" t="s">
        <v>95</v>
      </c>
      <c r="G44" s="74" t="s">
        <v>95</v>
      </c>
      <c r="H44" s="157"/>
      <c r="I44" s="74" t="s">
        <v>95</v>
      </c>
      <c r="J44" s="157"/>
      <c r="K44" s="74" t="s">
        <v>95</v>
      </c>
    </row>
    <row r="47" spans="1:11" ht="12.75">
      <c r="A47" s="75"/>
      <c r="B47" s="75"/>
      <c r="C47" s="75"/>
      <c r="D47" s="75"/>
      <c r="E47" s="75"/>
      <c r="F47" s="75"/>
      <c r="G47" s="75"/>
      <c r="H47" s="75"/>
      <c r="I47" s="75"/>
      <c r="J47" s="75"/>
      <c r="K47" s="75"/>
    </row>
    <row r="48" spans="1:11" ht="12.75">
      <c r="A48" s="218" t="str">
        <f>'Balance Sheet'!A58:F58</f>
        <v>The above statement should be read in conjunction with the accompanying notes attached to this interim financial report as well as the </v>
      </c>
      <c r="B48" s="218"/>
      <c r="C48" s="218"/>
      <c r="D48" s="218"/>
      <c r="E48" s="218"/>
      <c r="F48" s="218"/>
      <c r="G48" s="218"/>
      <c r="H48" s="218"/>
      <c r="I48" s="218"/>
      <c r="J48" s="218"/>
      <c r="K48" s="218"/>
    </row>
    <row r="49" spans="1:11" ht="12.75">
      <c r="A49" s="218" t="str">
        <f>'Balance Sheet'!A59:F59</f>
        <v>Audited Financial Statements for the financial year ended 31 December 2005.</v>
      </c>
      <c r="B49" s="218"/>
      <c r="C49" s="218"/>
      <c r="D49" s="218"/>
      <c r="E49" s="218"/>
      <c r="F49" s="218"/>
      <c r="G49" s="218"/>
      <c r="H49" s="218"/>
      <c r="I49" s="218"/>
      <c r="J49" s="218"/>
      <c r="K49" s="218"/>
    </row>
    <row r="294" spans="2:10" ht="12.75">
      <c r="B294" s="220"/>
      <c r="C294" s="220"/>
      <c r="D294" s="220"/>
      <c r="E294" s="220"/>
      <c r="F294" s="220"/>
      <c r="G294" s="220"/>
      <c r="H294" s="220"/>
      <c r="I294" s="220"/>
      <c r="J294" s="220"/>
    </row>
    <row r="295" spans="2:10" ht="12.75">
      <c r="B295" s="220"/>
      <c r="C295" s="220"/>
      <c r="D295" s="220"/>
      <c r="E295" s="220"/>
      <c r="F295" s="220"/>
      <c r="G295" s="220"/>
      <c r="H295" s="220"/>
      <c r="I295" s="220"/>
      <c r="J295" s="220"/>
    </row>
  </sheetData>
  <mergeCells count="10">
    <mergeCell ref="A1:K1"/>
    <mergeCell ref="A2:K2"/>
    <mergeCell ref="A3:K3"/>
    <mergeCell ref="A48:K48"/>
    <mergeCell ref="A6:K6"/>
    <mergeCell ref="A4:K4"/>
    <mergeCell ref="A49:K49"/>
    <mergeCell ref="E8:G8"/>
    <mergeCell ref="I8:K8"/>
    <mergeCell ref="B294:J295"/>
  </mergeCells>
  <printOptions horizontalCentered="1"/>
  <pageMargins left="0.31496062992125984" right="0" top="0.5118110236220472" bottom="0" header="0" footer="0"/>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99"/>
  <sheetViews>
    <sheetView workbookViewId="0" topLeftCell="A19">
      <selection activeCell="B32" sqref="B32"/>
    </sheetView>
  </sheetViews>
  <sheetFormatPr defaultColWidth="9.33203125" defaultRowHeight="12.75"/>
  <cols>
    <col min="1" max="1" width="5.33203125" style="17" customWidth="1"/>
    <col min="2" max="2" width="3.83203125" style="17" customWidth="1"/>
    <col min="3" max="3" width="54.66015625" style="17" customWidth="1"/>
    <col min="4" max="4" width="20.66015625" style="17" customWidth="1"/>
    <col min="5" max="5" width="2.33203125" style="17" customWidth="1"/>
    <col min="6" max="6" width="22" style="17" customWidth="1"/>
    <col min="7" max="16384" width="9.33203125" style="17" customWidth="1"/>
  </cols>
  <sheetData>
    <row r="1" spans="1:6" ht="19.5" customHeight="1">
      <c r="A1" s="221" t="str">
        <f>+'Income Statement'!A1:K1</f>
        <v>INS BIOSCIENCE BERHAD</v>
      </c>
      <c r="B1" s="221"/>
      <c r="C1" s="221"/>
      <c r="D1" s="221"/>
      <c r="E1" s="221"/>
      <c r="F1" s="221"/>
    </row>
    <row r="2" spans="1:6" ht="9.75" customHeight="1">
      <c r="A2" s="222" t="str">
        <f>+'Income Statement'!A2:K2</f>
        <v>(Company No: 623239 - V)</v>
      </c>
      <c r="B2" s="222"/>
      <c r="C2" s="222"/>
      <c r="D2" s="222"/>
      <c r="E2" s="222"/>
      <c r="F2" s="222"/>
    </row>
    <row r="3" spans="1:6" ht="9.75" customHeight="1">
      <c r="A3" s="222" t="s">
        <v>25</v>
      </c>
      <c r="B3" s="222"/>
      <c r="C3" s="222"/>
      <c r="D3" s="222"/>
      <c r="E3" s="222"/>
      <c r="F3" s="222"/>
    </row>
    <row r="4" spans="1:11" ht="15.75" customHeight="1">
      <c r="A4" s="224" t="s">
        <v>404</v>
      </c>
      <c r="B4" s="224"/>
      <c r="C4" s="224"/>
      <c r="D4" s="224"/>
      <c r="E4" s="224"/>
      <c r="F4" s="224"/>
      <c r="G4" s="76"/>
      <c r="H4" s="76"/>
      <c r="I4" s="76"/>
      <c r="J4" s="76"/>
      <c r="K4" s="76"/>
    </row>
    <row r="5" spans="1:6" ht="12" customHeight="1">
      <c r="A5" s="59"/>
      <c r="B5" s="59"/>
      <c r="C5" s="59"/>
      <c r="D5" s="59"/>
      <c r="E5" s="59"/>
      <c r="F5" s="59"/>
    </row>
    <row r="6" spans="1:6" ht="15.75" customHeight="1">
      <c r="A6" s="224" t="s">
        <v>368</v>
      </c>
      <c r="B6" s="224"/>
      <c r="C6" s="224"/>
      <c r="D6" s="224"/>
      <c r="E6" s="224"/>
      <c r="F6" s="224"/>
    </row>
    <row r="7" spans="1:6" ht="15.75" customHeight="1">
      <c r="A7" s="59"/>
      <c r="B7" s="59"/>
      <c r="C7" s="59"/>
      <c r="D7" s="59" t="s">
        <v>189</v>
      </c>
      <c r="E7" s="59"/>
      <c r="F7" s="59" t="s">
        <v>190</v>
      </c>
    </row>
    <row r="8" spans="1:6" ht="35.25" customHeight="1">
      <c r="A8" s="61"/>
      <c r="B8" s="62"/>
      <c r="C8" s="62"/>
      <c r="D8" s="64" t="s">
        <v>102</v>
      </c>
      <c r="E8" s="64"/>
      <c r="F8" s="64" t="s">
        <v>103</v>
      </c>
    </row>
    <row r="9" spans="1:6" ht="15" customHeight="1">
      <c r="A9" s="61"/>
      <c r="B9" s="62"/>
      <c r="C9" s="62"/>
      <c r="D9" s="65" t="str">
        <f>'Income Statement'!E10</f>
        <v>31/12/2006</v>
      </c>
      <c r="E9" s="66"/>
      <c r="F9" s="65" t="str">
        <f>'Income Statement'!G10</f>
        <v>31/12/2005</v>
      </c>
    </row>
    <row r="10" spans="1:6" ht="15" customHeight="1">
      <c r="A10" s="61"/>
      <c r="B10" s="62"/>
      <c r="C10" s="62"/>
      <c r="D10" s="63" t="s">
        <v>142</v>
      </c>
      <c r="E10" s="63"/>
      <c r="F10" s="63" t="s">
        <v>142</v>
      </c>
    </row>
    <row r="11" spans="1:6" ht="15" customHeight="1">
      <c r="A11" s="61"/>
      <c r="B11" s="153" t="s">
        <v>307</v>
      </c>
      <c r="C11" s="62"/>
      <c r="D11" s="63"/>
      <c r="E11" s="63"/>
      <c r="F11" s="63"/>
    </row>
    <row r="12" spans="1:6" ht="15" customHeight="1">
      <c r="A12" s="61"/>
      <c r="B12" s="153" t="s">
        <v>312</v>
      </c>
      <c r="C12" s="62"/>
      <c r="D12" s="63"/>
      <c r="E12" s="63"/>
      <c r="F12" s="63"/>
    </row>
    <row r="13" spans="1:6" ht="15" customHeight="1">
      <c r="A13" s="61" t="s">
        <v>28</v>
      </c>
      <c r="B13" s="62" t="s">
        <v>311</v>
      </c>
      <c r="C13" s="62"/>
      <c r="D13" s="46">
        <v>16396</v>
      </c>
      <c r="E13" s="45"/>
      <c r="F13" s="147">
        <v>16515</v>
      </c>
    </row>
    <row r="14" spans="1:6" ht="15" customHeight="1">
      <c r="A14" s="61"/>
      <c r="B14" s="62" t="s">
        <v>313</v>
      </c>
      <c r="D14" s="46">
        <v>705</v>
      </c>
      <c r="E14" s="45"/>
      <c r="F14" s="147">
        <v>317</v>
      </c>
    </row>
    <row r="15" spans="1:6" ht="15" customHeight="1">
      <c r="A15" s="61"/>
      <c r="B15" s="17" t="s">
        <v>314</v>
      </c>
      <c r="C15" s="62"/>
      <c r="D15" s="46">
        <v>63</v>
      </c>
      <c r="E15" s="45"/>
      <c r="F15" s="147">
        <v>54</v>
      </c>
    </row>
    <row r="16" spans="1:6" ht="15" customHeight="1">
      <c r="A16" s="61" t="s">
        <v>28</v>
      </c>
      <c r="B16" s="62" t="s">
        <v>260</v>
      </c>
      <c r="C16" s="62"/>
      <c r="D16" s="46">
        <v>3644</v>
      </c>
      <c r="E16" s="45"/>
      <c r="F16" s="147">
        <v>304</v>
      </c>
    </row>
    <row r="17" spans="1:6" ht="15" customHeight="1">
      <c r="A17" s="61"/>
      <c r="B17" s="62"/>
      <c r="C17" s="62"/>
      <c r="D17" s="79">
        <f>SUM(D13:D16)</f>
        <v>20808</v>
      </c>
      <c r="E17" s="45"/>
      <c r="F17" s="79">
        <f>SUM(F13:F16)</f>
        <v>17190</v>
      </c>
    </row>
    <row r="18" spans="1:6" ht="13.5" customHeight="1">
      <c r="A18" s="61"/>
      <c r="B18" s="62"/>
      <c r="C18" s="62"/>
      <c r="D18" s="46"/>
      <c r="E18" s="45"/>
      <c r="F18" s="147"/>
    </row>
    <row r="19" spans="1:6" ht="15" customHeight="1">
      <c r="A19" s="61" t="s">
        <v>28</v>
      </c>
      <c r="B19" s="153" t="s">
        <v>315</v>
      </c>
      <c r="C19" s="62"/>
      <c r="D19" s="46"/>
      <c r="E19" s="45"/>
      <c r="F19" s="147"/>
    </row>
    <row r="20" spans="1:6" ht="15" customHeight="1">
      <c r="A20" s="61"/>
      <c r="B20" s="154" t="s">
        <v>239</v>
      </c>
      <c r="C20" s="78"/>
      <c r="D20" s="46">
        <f>6370+65</f>
        <v>6435</v>
      </c>
      <c r="E20" s="45"/>
      <c r="F20" s="147">
        <v>4472</v>
      </c>
    </row>
    <row r="21" spans="1:6" ht="15" customHeight="1">
      <c r="A21" s="61"/>
      <c r="B21" s="154" t="s">
        <v>322</v>
      </c>
      <c r="C21" s="78"/>
      <c r="D21" s="46">
        <f>13103+3017</f>
        <v>16120</v>
      </c>
      <c r="E21" s="45"/>
      <c r="F21" s="147">
        <f>22123+3118+2519</f>
        <v>27760</v>
      </c>
    </row>
    <row r="22" spans="1:6" ht="15" customHeight="1">
      <c r="A22" s="61"/>
      <c r="B22" s="154" t="s">
        <v>323</v>
      </c>
      <c r="C22" s="78"/>
      <c r="D22" s="46">
        <v>4625</v>
      </c>
      <c r="E22" s="45"/>
      <c r="F22" s="147">
        <v>16412</v>
      </c>
    </row>
    <row r="23" spans="1:6" ht="15" customHeight="1">
      <c r="A23" s="61"/>
      <c r="B23" s="154" t="s">
        <v>356</v>
      </c>
      <c r="C23" s="78"/>
      <c r="D23" s="46">
        <v>1015</v>
      </c>
      <c r="E23" s="45"/>
      <c r="F23" s="147">
        <v>0</v>
      </c>
    </row>
    <row r="24" spans="1:6" ht="15" customHeight="1">
      <c r="A24" s="61"/>
      <c r="B24" s="154" t="s">
        <v>69</v>
      </c>
      <c r="C24" s="78"/>
      <c r="D24" s="46">
        <v>5507</v>
      </c>
      <c r="E24" s="45"/>
      <c r="F24" s="147">
        <v>1483</v>
      </c>
    </row>
    <row r="25" spans="1:6" ht="15" customHeight="1">
      <c r="A25" s="61"/>
      <c r="B25" s="62"/>
      <c r="C25" s="78"/>
      <c r="D25" s="79">
        <f>+SUM(D20:D24)</f>
        <v>33702</v>
      </c>
      <c r="E25" s="45"/>
      <c r="F25" s="79">
        <f>+SUM(F20:F24)</f>
        <v>50127</v>
      </c>
    </row>
    <row r="26" spans="1:6" ht="15" customHeight="1" thickBot="1">
      <c r="A26" s="61"/>
      <c r="B26" s="153" t="s">
        <v>308</v>
      </c>
      <c r="C26" s="62"/>
      <c r="D26" s="80">
        <f>D25+D17</f>
        <v>54510</v>
      </c>
      <c r="E26" s="45"/>
      <c r="F26" s="80">
        <f>F25+F17</f>
        <v>67317</v>
      </c>
    </row>
    <row r="27" spans="1:6" ht="15" customHeight="1" thickTop="1">
      <c r="A27" s="61"/>
      <c r="B27" s="62"/>
      <c r="C27" s="62"/>
      <c r="D27" s="46"/>
      <c r="E27" s="45"/>
      <c r="F27" s="147"/>
    </row>
    <row r="28" spans="1:6" ht="15" customHeight="1">
      <c r="A28" s="61"/>
      <c r="B28" s="153" t="s">
        <v>309</v>
      </c>
      <c r="C28" s="62"/>
      <c r="D28" s="46"/>
      <c r="E28" s="45"/>
      <c r="F28" s="147"/>
    </row>
    <row r="29" spans="1:6" ht="15" customHeight="1">
      <c r="A29" s="61" t="s">
        <v>28</v>
      </c>
      <c r="B29" s="153" t="s">
        <v>316</v>
      </c>
      <c r="C29" s="62"/>
      <c r="D29" s="46"/>
      <c r="E29" s="45"/>
      <c r="F29" s="147"/>
    </row>
    <row r="30" spans="1:6" ht="15" customHeight="1">
      <c r="A30" s="61"/>
      <c r="B30" s="154" t="s">
        <v>324</v>
      </c>
      <c r="C30" s="154"/>
      <c r="D30" s="46">
        <f>'Statement of Changes in Equity'!G39</f>
        <v>28668</v>
      </c>
      <c r="E30" s="45"/>
      <c r="F30" s="147">
        <v>28668</v>
      </c>
    </row>
    <row r="31" spans="1:6" ht="15" customHeight="1">
      <c r="A31" s="61"/>
      <c r="B31" s="154" t="s">
        <v>325</v>
      </c>
      <c r="C31" s="154"/>
      <c r="D31" s="46">
        <f>'Statement of Changes in Equity'!I39</f>
        <v>15795</v>
      </c>
      <c r="E31" s="45"/>
      <c r="F31" s="147">
        <v>15785</v>
      </c>
    </row>
    <row r="32" spans="1:6" ht="15" customHeight="1">
      <c r="A32" s="61"/>
      <c r="B32" s="154" t="s">
        <v>425</v>
      </c>
      <c r="C32" s="78"/>
      <c r="D32" s="46">
        <f>+'Statement of Changes in Equity'!K39</f>
        <v>-3021</v>
      </c>
      <c r="E32" s="45"/>
      <c r="F32" s="147">
        <v>6286</v>
      </c>
    </row>
    <row r="33" spans="1:6" ht="15" customHeight="1">
      <c r="A33" s="61"/>
      <c r="B33" s="154"/>
      <c r="C33" s="78"/>
      <c r="D33" s="81">
        <f>SUM(D30:D32)</f>
        <v>41442</v>
      </c>
      <c r="E33" s="45"/>
      <c r="F33" s="150">
        <f>SUM(F30:F32)</f>
        <v>50739</v>
      </c>
    </row>
    <row r="34" spans="1:6" ht="15" customHeight="1">
      <c r="A34" s="61"/>
      <c r="B34" s="154" t="s">
        <v>278</v>
      </c>
      <c r="C34" s="78"/>
      <c r="D34" s="77">
        <v>0</v>
      </c>
      <c r="E34" s="45"/>
      <c r="F34" s="148">
        <v>0</v>
      </c>
    </row>
    <row r="35" spans="1:6" ht="15" customHeight="1">
      <c r="A35" s="61"/>
      <c r="B35" s="153" t="s">
        <v>317</v>
      </c>
      <c r="C35" s="78"/>
      <c r="D35" s="79">
        <f>SUM(D33:D34)</f>
        <v>41442</v>
      </c>
      <c r="E35" s="45"/>
      <c r="F35" s="149">
        <f>SUM(F33:F34)</f>
        <v>50739</v>
      </c>
    </row>
    <row r="36" spans="1:6" ht="10.5" customHeight="1">
      <c r="A36" s="61"/>
      <c r="B36" s="62"/>
      <c r="C36" s="62"/>
      <c r="D36" s="46"/>
      <c r="E36" s="45"/>
      <c r="F36" s="147"/>
    </row>
    <row r="37" spans="1:6" ht="15" customHeight="1">
      <c r="A37" s="61"/>
      <c r="B37" s="153" t="s">
        <v>318</v>
      </c>
      <c r="C37" s="62"/>
      <c r="D37" s="46"/>
      <c r="E37" s="45"/>
      <c r="F37" s="147"/>
    </row>
    <row r="38" spans="1:6" ht="15" customHeight="1">
      <c r="A38" s="61"/>
      <c r="B38" s="154" t="s">
        <v>326</v>
      </c>
      <c r="C38" s="78"/>
      <c r="D38" s="46">
        <v>493</v>
      </c>
      <c r="E38" s="45"/>
      <c r="F38" s="147">
        <v>2530</v>
      </c>
    </row>
    <row r="39" spans="1:6" ht="15" customHeight="1">
      <c r="A39" s="61"/>
      <c r="B39" s="154" t="s">
        <v>327</v>
      </c>
      <c r="C39" s="78"/>
      <c r="D39" s="46">
        <v>367</v>
      </c>
      <c r="E39" s="45"/>
      <c r="F39" s="147">
        <v>367</v>
      </c>
    </row>
    <row r="40" spans="1:6" ht="15" customHeight="1">
      <c r="A40" s="61"/>
      <c r="B40" s="62"/>
      <c r="C40" s="62"/>
      <c r="D40" s="79">
        <f>D39+D38</f>
        <v>860</v>
      </c>
      <c r="E40" s="45"/>
      <c r="F40" s="79">
        <f>F39+F38</f>
        <v>2897</v>
      </c>
    </row>
    <row r="41" spans="1:6" ht="11.25" customHeight="1">
      <c r="A41" s="61"/>
      <c r="B41" s="62"/>
      <c r="C41" s="62"/>
      <c r="D41" s="45"/>
      <c r="E41" s="45"/>
      <c r="F41" s="151"/>
    </row>
    <row r="42" spans="1:6" ht="15" customHeight="1">
      <c r="A42" s="61" t="s">
        <v>28</v>
      </c>
      <c r="B42" s="153" t="s">
        <v>319</v>
      </c>
      <c r="C42" s="62"/>
      <c r="D42" s="46"/>
      <c r="E42" s="45"/>
      <c r="F42" s="147"/>
    </row>
    <row r="43" spans="1:6" ht="15" customHeight="1">
      <c r="A43" s="61"/>
      <c r="B43" s="154" t="s">
        <v>320</v>
      </c>
      <c r="C43" s="78"/>
      <c r="D43" s="46">
        <f>223+6646+2624-2311</f>
        <v>7182</v>
      </c>
      <c r="E43" s="45"/>
      <c r="F43" s="147">
        <v>7811</v>
      </c>
    </row>
    <row r="44" spans="1:6" ht="15" customHeight="1">
      <c r="A44" s="61"/>
      <c r="B44" s="154" t="s">
        <v>326</v>
      </c>
      <c r="C44" s="78"/>
      <c r="D44" s="46">
        <v>329</v>
      </c>
      <c r="E44" s="45"/>
      <c r="F44" s="147">
        <v>524</v>
      </c>
    </row>
    <row r="45" spans="1:6" ht="15" customHeight="1">
      <c r="A45" s="61"/>
      <c r="B45" s="154" t="s">
        <v>328</v>
      </c>
      <c r="C45" s="78"/>
      <c r="D45" s="46">
        <v>595</v>
      </c>
      <c r="E45" s="45"/>
      <c r="F45" s="147">
        <v>1637</v>
      </c>
    </row>
    <row r="46" spans="1:6" ht="15" customHeight="1">
      <c r="A46" s="61"/>
      <c r="B46" s="154" t="s">
        <v>268</v>
      </c>
      <c r="C46" s="78"/>
      <c r="D46" s="70">
        <v>1873</v>
      </c>
      <c r="F46" s="147">
        <v>1444</v>
      </c>
    </row>
    <row r="47" spans="1:6" ht="15" customHeight="1">
      <c r="A47" s="61"/>
      <c r="B47" s="154" t="s">
        <v>226</v>
      </c>
      <c r="C47" s="78"/>
      <c r="D47" s="46">
        <v>2229</v>
      </c>
      <c r="E47" s="45"/>
      <c r="F47" s="147">
        <v>2265</v>
      </c>
    </row>
    <row r="48" spans="1:6" ht="15" customHeight="1">
      <c r="A48" s="61"/>
      <c r="B48" s="62"/>
      <c r="C48" s="78" t="s">
        <v>28</v>
      </c>
      <c r="D48" s="79">
        <f>+SUM(D43:D47)</f>
        <v>12208</v>
      </c>
      <c r="E48" s="45"/>
      <c r="F48" s="149">
        <f>SUM(F43:F47)</f>
        <v>13681</v>
      </c>
    </row>
    <row r="49" spans="1:6" ht="19.5" customHeight="1">
      <c r="A49" s="61"/>
      <c r="B49" s="153" t="s">
        <v>321</v>
      </c>
      <c r="C49" s="62"/>
      <c r="D49" s="46">
        <f>D48+D40</f>
        <v>13068</v>
      </c>
      <c r="E49" s="45"/>
      <c r="F49" s="46">
        <f>F48+F40</f>
        <v>16578</v>
      </c>
    </row>
    <row r="50" spans="1:6" ht="15.75" customHeight="1" thickBot="1">
      <c r="A50" s="61"/>
      <c r="B50" s="153" t="s">
        <v>310</v>
      </c>
      <c r="C50" s="62"/>
      <c r="D50" s="80">
        <f>D49+D35</f>
        <v>54510</v>
      </c>
      <c r="E50" s="45"/>
      <c r="F50" s="80">
        <f>F49+F35</f>
        <v>67317</v>
      </c>
    </row>
    <row r="51" spans="1:6" ht="11.25" customHeight="1" thickTop="1">
      <c r="A51" s="61"/>
      <c r="B51" s="62"/>
      <c r="C51" s="62"/>
      <c r="D51" s="45"/>
      <c r="E51" s="45"/>
      <c r="F51" s="151"/>
    </row>
    <row r="52" spans="1:6" ht="11.25" customHeight="1">
      <c r="A52" s="61"/>
      <c r="B52" s="62"/>
      <c r="C52" s="62"/>
      <c r="D52" s="45"/>
      <c r="E52" s="45"/>
      <c r="F52" s="151"/>
    </row>
    <row r="53" spans="1:6" ht="15" customHeight="1">
      <c r="A53" s="61"/>
      <c r="B53" s="62" t="s">
        <v>294</v>
      </c>
      <c r="C53" s="62"/>
      <c r="E53" s="82"/>
      <c r="F53" s="83"/>
    </row>
    <row r="54" spans="3:6" ht="12.75">
      <c r="C54" s="17" t="s">
        <v>279</v>
      </c>
      <c r="D54" s="82">
        <f>+(D33)/286680020*100*1000</f>
        <v>14.455838254790132</v>
      </c>
      <c r="E54" s="58"/>
      <c r="F54" s="152">
        <f>+(F33)/286680020*100*1000</f>
        <v>17.69882672674573</v>
      </c>
    </row>
    <row r="55" ht="8.25" customHeight="1">
      <c r="E55" s="58"/>
    </row>
    <row r="56" ht="8.25" customHeight="1">
      <c r="E56" s="58"/>
    </row>
    <row r="57" spans="1:7" ht="10.5" customHeight="1">
      <c r="A57" s="57"/>
      <c r="B57" s="57"/>
      <c r="C57" s="57"/>
      <c r="D57" s="57"/>
      <c r="E57" s="57"/>
      <c r="F57" s="57"/>
      <c r="G57" s="57"/>
    </row>
    <row r="58" spans="1:6" ht="12.75">
      <c r="A58" s="226" t="s">
        <v>179</v>
      </c>
      <c r="B58" s="226"/>
      <c r="C58" s="226"/>
      <c r="D58" s="226"/>
      <c r="E58" s="226"/>
      <c r="F58" s="226"/>
    </row>
    <row r="59" spans="1:6" ht="12.75">
      <c r="A59" s="226" t="s">
        <v>181</v>
      </c>
      <c r="B59" s="226"/>
      <c r="C59" s="226"/>
      <c r="D59" s="226"/>
      <c r="E59" s="226"/>
      <c r="F59" s="226"/>
    </row>
    <row r="64" spans="4:6" ht="12.75">
      <c r="D64" s="171">
        <f>+D50-D26</f>
        <v>0</v>
      </c>
      <c r="F64" s="171">
        <f>+F50-F26</f>
        <v>0</v>
      </c>
    </row>
    <row r="65" ht="12.75">
      <c r="D65" s="171"/>
    </row>
    <row r="298" spans="2:10" ht="12.75">
      <c r="B298" s="220"/>
      <c r="C298" s="220"/>
      <c r="D298" s="220"/>
      <c r="E298" s="220"/>
      <c r="F298" s="220"/>
      <c r="G298" s="220"/>
      <c r="H298" s="220"/>
      <c r="I298" s="220"/>
      <c r="J298" s="220"/>
    </row>
    <row r="299" spans="2:10" ht="12.75">
      <c r="B299" s="220"/>
      <c r="C299" s="220"/>
      <c r="D299" s="220"/>
      <c r="E299" s="220"/>
      <c r="F299" s="220"/>
      <c r="G299" s="220"/>
      <c r="H299" s="220"/>
      <c r="I299" s="220"/>
      <c r="J299" s="220"/>
    </row>
  </sheetData>
  <mergeCells count="8">
    <mergeCell ref="A2:F2"/>
    <mergeCell ref="A1:F1"/>
    <mergeCell ref="A3:F3"/>
    <mergeCell ref="A4:F4"/>
    <mergeCell ref="A58:F58"/>
    <mergeCell ref="A59:F59"/>
    <mergeCell ref="B298:J299"/>
    <mergeCell ref="A6:F6"/>
  </mergeCells>
  <printOptions horizontalCentered="1"/>
  <pageMargins left="0.5905511811023623" right="0" top="0.5118110236220472" bottom="0" header="0" footer="0"/>
  <pageSetup fitToHeight="1" fitToWidth="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M306"/>
  <sheetViews>
    <sheetView workbookViewId="0" topLeftCell="A27">
      <selection activeCell="E51" sqref="E51"/>
    </sheetView>
  </sheetViews>
  <sheetFormatPr defaultColWidth="9.33203125" defaultRowHeight="12.75"/>
  <cols>
    <col min="1" max="2" width="3.83203125" style="8" customWidth="1"/>
    <col min="3" max="3" width="50.83203125" style="8" customWidth="1"/>
    <col min="4" max="4" width="11.5" style="8" customWidth="1"/>
    <col min="5" max="5" width="16.66015625" style="8" customWidth="1"/>
    <col min="6" max="6" width="3.16015625" style="16" customWidth="1"/>
    <col min="7" max="7" width="16.66015625" style="8" customWidth="1"/>
    <col min="8" max="8" width="9.33203125" style="8" customWidth="1"/>
    <col min="9" max="9" width="6.16015625" style="8" customWidth="1"/>
    <col min="10" max="16384" width="9.33203125" style="8" customWidth="1"/>
  </cols>
  <sheetData>
    <row r="1" spans="1:7" ht="19.5" customHeight="1">
      <c r="A1" s="229" t="str">
        <f>+'Income Statement'!A1:K1</f>
        <v>INS BIOSCIENCE BERHAD</v>
      </c>
      <c r="B1" s="229"/>
      <c r="C1" s="229"/>
      <c r="D1" s="229"/>
      <c r="E1" s="229"/>
      <c r="F1" s="229"/>
      <c r="G1" s="229"/>
    </row>
    <row r="2" spans="1:7" ht="9.75" customHeight="1">
      <c r="A2" s="230" t="str">
        <f>+'Income Statement'!A2:K2</f>
        <v>(Company No: 623239 - V)</v>
      </c>
      <c r="B2" s="230"/>
      <c r="C2" s="230"/>
      <c r="D2" s="230"/>
      <c r="E2" s="230"/>
      <c r="F2" s="230"/>
      <c r="G2" s="230"/>
    </row>
    <row r="3" spans="1:7" ht="16.5" customHeight="1">
      <c r="A3" s="230" t="s">
        <v>25</v>
      </c>
      <c r="B3" s="230"/>
      <c r="C3" s="230"/>
      <c r="D3" s="230"/>
      <c r="E3" s="230"/>
      <c r="F3" s="230"/>
      <c r="G3" s="230"/>
    </row>
    <row r="4" spans="1:7" ht="9" customHeight="1">
      <c r="A4" s="24"/>
      <c r="B4" s="24"/>
      <c r="C4" s="24"/>
      <c r="D4" s="24"/>
      <c r="E4" s="24"/>
      <c r="F4" s="39"/>
      <c r="G4" s="24"/>
    </row>
    <row r="5" spans="1:7" ht="16.5" customHeight="1">
      <c r="A5" s="228" t="s">
        <v>404</v>
      </c>
      <c r="B5" s="228"/>
      <c r="C5" s="228"/>
      <c r="D5" s="228"/>
      <c r="E5" s="228"/>
      <c r="F5" s="228"/>
      <c r="G5" s="228"/>
    </row>
    <row r="6" spans="1:7" ht="12.75" customHeight="1">
      <c r="A6" s="24"/>
      <c r="B6" s="24"/>
      <c r="C6" s="24"/>
      <c r="D6" s="24"/>
      <c r="E6" s="24"/>
      <c r="F6" s="39"/>
      <c r="G6" s="24"/>
    </row>
    <row r="7" spans="1:12" ht="16.5" customHeight="1">
      <c r="A7" s="228" t="s">
        <v>130</v>
      </c>
      <c r="B7" s="228"/>
      <c r="C7" s="228"/>
      <c r="D7" s="228"/>
      <c r="E7" s="228"/>
      <c r="F7" s="228"/>
      <c r="G7" s="228"/>
      <c r="H7" s="37"/>
      <c r="I7" s="37"/>
      <c r="J7" s="37"/>
      <c r="K7" s="37"/>
      <c r="L7" s="37"/>
    </row>
    <row r="8" spans="1:12" ht="16.5" customHeight="1">
      <c r="A8" s="228" t="s">
        <v>371</v>
      </c>
      <c r="B8" s="228"/>
      <c r="C8" s="228"/>
      <c r="D8" s="228"/>
      <c r="E8" s="228"/>
      <c r="F8" s="228"/>
      <c r="G8" s="228"/>
      <c r="H8" s="37"/>
      <c r="I8" s="37"/>
      <c r="J8" s="37"/>
      <c r="K8" s="37"/>
      <c r="L8" s="37"/>
    </row>
    <row r="9" spans="1:7" ht="16.5" customHeight="1">
      <c r="A9" s="24"/>
      <c r="B9" s="24"/>
      <c r="C9" s="24"/>
      <c r="D9" s="24"/>
      <c r="E9" s="24"/>
      <c r="F9" s="39"/>
      <c r="G9" s="24"/>
    </row>
    <row r="10" spans="1:7" ht="35.25" customHeight="1">
      <c r="A10" s="10"/>
      <c r="B10" s="13"/>
      <c r="C10" s="13"/>
      <c r="D10" s="2"/>
      <c r="E10" s="2" t="s">
        <v>400</v>
      </c>
      <c r="F10" s="2"/>
      <c r="G10" s="2" t="s">
        <v>401</v>
      </c>
    </row>
    <row r="11" spans="1:7" ht="15" customHeight="1">
      <c r="A11" s="10"/>
      <c r="B11" s="13"/>
      <c r="C11" s="13"/>
      <c r="D11" s="1"/>
      <c r="E11" s="1" t="s">
        <v>142</v>
      </c>
      <c r="F11" s="1"/>
      <c r="G11" s="1" t="s">
        <v>142</v>
      </c>
    </row>
    <row r="12" spans="1:8" ht="15" customHeight="1">
      <c r="A12" s="5" t="s">
        <v>35</v>
      </c>
      <c r="B12" s="13"/>
      <c r="C12" s="13"/>
      <c r="D12" s="1"/>
      <c r="E12" s="1"/>
      <c r="F12" s="1"/>
      <c r="G12" s="1"/>
      <c r="H12" s="17"/>
    </row>
    <row r="13" spans="1:8" ht="15" customHeight="1">
      <c r="A13" s="18" t="s">
        <v>3</v>
      </c>
      <c r="B13" s="13"/>
      <c r="C13" s="13"/>
      <c r="D13" s="1"/>
      <c r="E13" s="47">
        <f>+'Income Statement'!I29</f>
        <v>-13171</v>
      </c>
      <c r="F13" s="6"/>
      <c r="G13" s="6">
        <f>'Income Statement'!K29</f>
        <v>8123</v>
      </c>
      <c r="H13" s="164" t="s">
        <v>22</v>
      </c>
    </row>
    <row r="14" spans="1:7" ht="15" customHeight="1">
      <c r="A14" s="18"/>
      <c r="B14" s="13"/>
      <c r="C14" s="13"/>
      <c r="D14" s="1"/>
      <c r="E14" s="47"/>
      <c r="F14" s="6"/>
      <c r="G14" s="6"/>
    </row>
    <row r="15" spans="1:7" ht="15" customHeight="1">
      <c r="A15" s="18" t="s">
        <v>36</v>
      </c>
      <c r="B15" s="13"/>
      <c r="C15" s="13"/>
      <c r="D15" s="1"/>
      <c r="E15" s="47"/>
      <c r="F15" s="6"/>
      <c r="G15" s="6"/>
    </row>
    <row r="16" spans="1:7" ht="15" customHeight="1">
      <c r="A16" s="18"/>
      <c r="B16" s="13" t="s">
        <v>37</v>
      </c>
      <c r="C16" s="13"/>
      <c r="D16" s="1"/>
      <c r="E16" s="47">
        <v>1878</v>
      </c>
      <c r="F16" s="6"/>
      <c r="G16" s="6">
        <v>1211</v>
      </c>
    </row>
    <row r="17" spans="1:7" ht="15" customHeight="1">
      <c r="A17" s="18"/>
      <c r="B17" s="13" t="s">
        <v>372</v>
      </c>
      <c r="C17" s="13"/>
      <c r="D17" s="1"/>
      <c r="E17" s="47">
        <v>8739</v>
      </c>
      <c r="F17" s="6"/>
      <c r="G17" s="6">
        <v>1220</v>
      </c>
    </row>
    <row r="18" spans="1:7" ht="15" customHeight="1">
      <c r="A18" s="18"/>
      <c r="B18" s="13" t="s">
        <v>421</v>
      </c>
      <c r="C18" s="13"/>
      <c r="D18" s="1"/>
      <c r="E18" s="47">
        <v>148</v>
      </c>
      <c r="F18" s="6"/>
      <c r="G18" s="6">
        <v>0</v>
      </c>
    </row>
    <row r="19" spans="1:7" ht="15" customHeight="1">
      <c r="A19" s="18"/>
      <c r="B19" s="13" t="s">
        <v>137</v>
      </c>
      <c r="C19" s="13"/>
      <c r="D19" s="1"/>
      <c r="E19" s="47">
        <v>90</v>
      </c>
      <c r="F19" s="6"/>
      <c r="G19" s="6">
        <v>4</v>
      </c>
    </row>
    <row r="20" spans="1:7" ht="15" customHeight="1">
      <c r="A20" s="18"/>
      <c r="B20" s="13" t="s">
        <v>165</v>
      </c>
      <c r="C20" s="13"/>
      <c r="D20" s="1"/>
      <c r="E20" s="47">
        <v>-91</v>
      </c>
      <c r="F20" s="6"/>
      <c r="G20" s="6">
        <v>-365</v>
      </c>
    </row>
    <row r="21" spans="1:7" ht="15" customHeight="1">
      <c r="A21" s="18"/>
      <c r="B21" s="13" t="s">
        <v>280</v>
      </c>
      <c r="C21" s="13"/>
      <c r="D21" s="1"/>
      <c r="E21" s="47">
        <v>2</v>
      </c>
      <c r="F21" s="6"/>
      <c r="G21" s="6">
        <v>0</v>
      </c>
    </row>
    <row r="22" spans="1:7" ht="15" customHeight="1">
      <c r="A22" s="18"/>
      <c r="B22" s="13" t="s">
        <v>108</v>
      </c>
      <c r="C22" s="13"/>
      <c r="D22" s="1"/>
      <c r="E22" s="47">
        <v>422</v>
      </c>
      <c r="F22" s="6"/>
      <c r="G22" s="6">
        <v>245</v>
      </c>
    </row>
    <row r="23" spans="1:7" ht="15" customHeight="1">
      <c r="A23" s="18"/>
      <c r="B23" s="13" t="s">
        <v>138</v>
      </c>
      <c r="C23" s="13"/>
      <c r="D23" s="1"/>
      <c r="E23" s="47">
        <v>-233</v>
      </c>
      <c r="F23" s="6"/>
      <c r="G23" s="6">
        <v>-217</v>
      </c>
    </row>
    <row r="24" spans="1:7" ht="15" customHeight="1">
      <c r="A24" s="18"/>
      <c r="B24" s="13" t="s">
        <v>330</v>
      </c>
      <c r="C24" s="13"/>
      <c r="D24" s="1"/>
      <c r="E24" s="47">
        <v>-8</v>
      </c>
      <c r="F24" s="6"/>
      <c r="G24" s="6">
        <v>0</v>
      </c>
    </row>
    <row r="25" spans="1:7" ht="15" customHeight="1">
      <c r="A25" s="18"/>
      <c r="B25" s="13" t="s">
        <v>365</v>
      </c>
      <c r="C25" s="13"/>
      <c r="D25" s="1"/>
      <c r="E25" s="128">
        <v>123</v>
      </c>
      <c r="F25" s="6"/>
      <c r="G25" s="22">
        <v>0</v>
      </c>
    </row>
    <row r="26" spans="1:7" ht="15" customHeight="1">
      <c r="A26" s="18" t="s">
        <v>93</v>
      </c>
      <c r="B26" s="13"/>
      <c r="C26" s="13"/>
      <c r="D26" s="1"/>
      <c r="E26" s="47">
        <f>+SUM(E13:E25)</f>
        <v>-2101</v>
      </c>
      <c r="F26" s="6"/>
      <c r="G26" s="47">
        <f>+SUM(G13:G25)</f>
        <v>10221</v>
      </c>
    </row>
    <row r="27" spans="1:7" ht="15" customHeight="1">
      <c r="A27" s="18"/>
      <c r="B27" s="13"/>
      <c r="C27" s="13"/>
      <c r="D27" s="1"/>
      <c r="E27" s="47"/>
      <c r="F27" s="6"/>
      <c r="G27" s="6"/>
    </row>
    <row r="28" spans="1:7" ht="15" customHeight="1">
      <c r="A28" s="18" t="s">
        <v>38</v>
      </c>
      <c r="B28" s="13"/>
      <c r="C28" s="13"/>
      <c r="D28" s="1"/>
      <c r="E28" s="47"/>
      <c r="F28" s="6"/>
      <c r="G28" s="6"/>
    </row>
    <row r="29" spans="1:7" ht="15" customHeight="1">
      <c r="A29" s="18"/>
      <c r="B29" s="13" t="s">
        <v>39</v>
      </c>
      <c r="C29" s="13"/>
      <c r="D29" s="1"/>
      <c r="E29" s="6">
        <f>-1898-4840-65</f>
        <v>-6803</v>
      </c>
      <c r="F29" s="6"/>
      <c r="G29" s="6">
        <f>-575-3621-2520</f>
        <v>-6716</v>
      </c>
    </row>
    <row r="30" spans="1:7" ht="15" customHeight="1">
      <c r="A30" s="18"/>
      <c r="B30" s="13" t="s">
        <v>40</v>
      </c>
      <c r="C30" s="13"/>
      <c r="D30" s="1"/>
      <c r="E30" s="47">
        <f>2049+4915</f>
        <v>6964</v>
      </c>
      <c r="F30" s="6"/>
      <c r="G30" s="6">
        <f>-5507+2992</f>
        <v>-2515</v>
      </c>
    </row>
    <row r="31" spans="1:7" ht="15" customHeight="1">
      <c r="A31" s="8" t="s">
        <v>97</v>
      </c>
      <c r="B31" s="13"/>
      <c r="C31" s="13"/>
      <c r="D31" s="1"/>
      <c r="E31" s="21">
        <f>+SUM(E26:E30)</f>
        <v>-1940</v>
      </c>
      <c r="F31" s="6"/>
      <c r="G31" s="21">
        <f>+SUM(G26:G30)</f>
        <v>990</v>
      </c>
    </row>
    <row r="32" spans="1:7" ht="15" customHeight="1">
      <c r="A32" s="5"/>
      <c r="B32" s="13" t="s">
        <v>14</v>
      </c>
      <c r="C32" s="13"/>
      <c r="D32" s="1"/>
      <c r="E32" s="47">
        <f>-E22</f>
        <v>-422</v>
      </c>
      <c r="F32" s="6"/>
      <c r="G32" s="6">
        <f>-G22</f>
        <v>-245</v>
      </c>
    </row>
    <row r="33" spans="1:7" ht="15" customHeight="1">
      <c r="A33" s="5"/>
      <c r="B33" s="13" t="s">
        <v>140</v>
      </c>
      <c r="C33" s="13"/>
      <c r="D33" s="1"/>
      <c r="E33" s="47">
        <v>-641</v>
      </c>
      <c r="F33" s="6"/>
      <c r="G33" s="47">
        <v>-1000</v>
      </c>
    </row>
    <row r="34" spans="1:7" ht="15" customHeight="1">
      <c r="A34" s="5"/>
      <c r="B34" s="13" t="s">
        <v>330</v>
      </c>
      <c r="C34" s="13"/>
      <c r="D34" s="1"/>
      <c r="E34" s="47">
        <f>-E24</f>
        <v>8</v>
      </c>
      <c r="F34" s="6"/>
      <c r="G34" s="6">
        <v>0</v>
      </c>
    </row>
    <row r="35" spans="1:7" ht="15" customHeight="1">
      <c r="A35" s="5" t="s">
        <v>185</v>
      </c>
      <c r="B35" s="13"/>
      <c r="C35" s="13"/>
      <c r="D35" s="1"/>
      <c r="E35" s="7">
        <f>+SUM(E31:E34)</f>
        <v>-2995</v>
      </c>
      <c r="F35" s="6"/>
      <c r="G35" s="7">
        <f>+SUM(G31:G34)</f>
        <v>-255</v>
      </c>
    </row>
    <row r="36" spans="1:7" ht="15" customHeight="1">
      <c r="A36" s="18"/>
      <c r="B36" s="13"/>
      <c r="C36" s="13"/>
      <c r="D36" s="1"/>
      <c r="E36" s="6"/>
      <c r="F36" s="6"/>
      <c r="G36" s="6"/>
    </row>
    <row r="37" spans="1:7" ht="15" customHeight="1">
      <c r="A37" s="5" t="s">
        <v>41</v>
      </c>
      <c r="B37" s="13"/>
      <c r="C37" s="13"/>
      <c r="D37" s="1"/>
      <c r="E37" s="6"/>
      <c r="F37" s="6"/>
      <c r="G37" s="6"/>
    </row>
    <row r="38" spans="1:7" ht="15" customHeight="1">
      <c r="A38" s="5"/>
      <c r="B38" s="13" t="s">
        <v>13</v>
      </c>
      <c r="C38" s="13"/>
      <c r="D38" s="1"/>
      <c r="E38" s="47">
        <v>-2</v>
      </c>
      <c r="F38" s="6"/>
      <c r="G38" s="6">
        <v>1074</v>
      </c>
    </row>
    <row r="39" spans="1:7" ht="15" customHeight="1">
      <c r="A39" s="5"/>
      <c r="B39" s="13" t="s">
        <v>281</v>
      </c>
      <c r="C39" s="13"/>
      <c r="D39" s="1"/>
      <c r="E39" s="47">
        <v>322</v>
      </c>
      <c r="F39" s="6"/>
      <c r="G39" s="6">
        <v>713</v>
      </c>
    </row>
    <row r="40" spans="1:7" ht="15" customHeight="1">
      <c r="A40" s="18"/>
      <c r="B40" s="13" t="s">
        <v>42</v>
      </c>
      <c r="C40" s="13"/>
      <c r="D40" s="1"/>
      <c r="E40" s="47">
        <v>-2080</v>
      </c>
      <c r="F40" s="6"/>
      <c r="G40" s="6">
        <v>-9645</v>
      </c>
    </row>
    <row r="41" spans="1:7" ht="15" customHeight="1">
      <c r="A41" s="18"/>
      <c r="B41" s="13" t="s">
        <v>358</v>
      </c>
      <c r="C41" s="13"/>
      <c r="D41" s="1"/>
      <c r="E41" s="47">
        <v>-388</v>
      </c>
      <c r="F41" s="6"/>
      <c r="G41" s="6">
        <v>-117</v>
      </c>
    </row>
    <row r="42" spans="1:7" ht="15" customHeight="1">
      <c r="A42" s="18"/>
      <c r="B42" s="13" t="s">
        <v>182</v>
      </c>
      <c r="C42" s="13"/>
      <c r="D42" s="1"/>
      <c r="E42" s="47">
        <v>-9</v>
      </c>
      <c r="F42" s="6"/>
      <c r="G42" s="6">
        <v>0</v>
      </c>
    </row>
    <row r="43" spans="1:7" ht="15" customHeight="1">
      <c r="A43" s="5"/>
      <c r="B43" s="13" t="s">
        <v>139</v>
      </c>
      <c r="C43" s="13"/>
      <c r="D43" s="1"/>
      <c r="E43" s="47">
        <f>-E23</f>
        <v>233</v>
      </c>
      <c r="F43" s="6"/>
      <c r="G43" s="6">
        <f>-G23</f>
        <v>217</v>
      </c>
    </row>
    <row r="44" spans="1:7" ht="15" customHeight="1">
      <c r="A44" s="5" t="s">
        <v>186</v>
      </c>
      <c r="B44" s="13"/>
      <c r="C44" s="13"/>
      <c r="D44" s="1"/>
      <c r="E44" s="7">
        <f>+SUM(E38:E43)</f>
        <v>-1924</v>
      </c>
      <c r="F44" s="6"/>
      <c r="G44" s="7">
        <f>+SUM(G38:G43)</f>
        <v>-7758</v>
      </c>
    </row>
    <row r="45" spans="1:7" ht="15" customHeight="1">
      <c r="A45" s="5"/>
      <c r="C45" s="13"/>
      <c r="D45" s="1"/>
      <c r="E45" s="6"/>
      <c r="F45" s="6"/>
      <c r="G45" s="6"/>
    </row>
    <row r="46" spans="1:7" ht="15" customHeight="1">
      <c r="A46" s="5" t="s">
        <v>158</v>
      </c>
      <c r="B46" s="13"/>
      <c r="C46" s="13"/>
      <c r="D46" s="1"/>
      <c r="E46" s="6"/>
      <c r="F46" s="6"/>
      <c r="G46" s="6"/>
    </row>
    <row r="47" spans="1:7" ht="15" customHeight="1">
      <c r="A47" s="5"/>
      <c r="B47" s="13" t="s">
        <v>163</v>
      </c>
      <c r="C47" s="13"/>
      <c r="D47" s="1"/>
      <c r="E47" s="47">
        <v>1061</v>
      </c>
      <c r="F47" s="6"/>
      <c r="G47" s="6">
        <v>1444</v>
      </c>
    </row>
    <row r="48" spans="1:7" ht="15" customHeight="1">
      <c r="A48" s="5"/>
      <c r="B48" s="13" t="s">
        <v>183</v>
      </c>
      <c r="C48" s="13"/>
      <c r="D48" s="1"/>
      <c r="E48" s="6">
        <v>-631</v>
      </c>
      <c r="F48" s="6"/>
      <c r="G48" s="6">
        <v>0</v>
      </c>
    </row>
    <row r="49" spans="1:7" ht="15" customHeight="1">
      <c r="A49" s="5"/>
      <c r="B49" s="13" t="s">
        <v>359</v>
      </c>
      <c r="C49" s="13"/>
      <c r="D49" s="1"/>
      <c r="E49" s="6">
        <v>0</v>
      </c>
      <c r="F49" s="6"/>
      <c r="G49" s="6">
        <v>25088</v>
      </c>
    </row>
    <row r="50" spans="1:7" ht="15" customHeight="1">
      <c r="A50" s="5"/>
      <c r="B50" s="13" t="s">
        <v>360</v>
      </c>
      <c r="C50" s="13"/>
      <c r="D50" s="1"/>
      <c r="E50" s="47">
        <v>10</v>
      </c>
      <c r="F50" s="6"/>
      <c r="G50" s="6">
        <v>-2135</v>
      </c>
    </row>
    <row r="51" spans="1:7" ht="15" customHeight="1">
      <c r="A51" s="10"/>
      <c r="B51" s="13" t="s">
        <v>126</v>
      </c>
      <c r="C51" s="13"/>
      <c r="D51" s="1"/>
      <c r="E51" s="47">
        <v>-2233</v>
      </c>
      <c r="F51" s="6"/>
      <c r="G51" s="6">
        <v>-758</v>
      </c>
    </row>
    <row r="52" spans="1:7" ht="15" customHeight="1">
      <c r="A52" s="5" t="s">
        <v>187</v>
      </c>
      <c r="B52" s="13"/>
      <c r="C52" s="13"/>
      <c r="D52" s="1"/>
      <c r="E52" s="7">
        <f>+SUM(E47:E51)</f>
        <v>-1793</v>
      </c>
      <c r="F52" s="6"/>
      <c r="G52" s="7">
        <f>+SUM(G47:G51)</f>
        <v>23639</v>
      </c>
    </row>
    <row r="53" spans="1:7" ht="15.75" customHeight="1">
      <c r="A53" s="10"/>
      <c r="B53" s="13"/>
      <c r="C53" s="13"/>
      <c r="D53" s="1"/>
      <c r="E53" s="6"/>
      <c r="F53" s="6"/>
      <c r="G53" s="6"/>
    </row>
    <row r="54" spans="1:7" ht="15" customHeight="1">
      <c r="A54" s="5" t="s">
        <v>329</v>
      </c>
      <c r="B54" s="13"/>
      <c r="C54" s="13"/>
      <c r="D54" s="1"/>
      <c r="E54" s="9">
        <f>+E35+E44+E52</f>
        <v>-6712</v>
      </c>
      <c r="F54" s="9"/>
      <c r="G54" s="9">
        <f>+G35+G44+G52</f>
        <v>15626</v>
      </c>
    </row>
    <row r="55" spans="1:7" ht="15" customHeight="1">
      <c r="A55" s="18"/>
      <c r="B55" s="13"/>
      <c r="C55" s="13"/>
      <c r="D55" s="1"/>
      <c r="E55" s="1"/>
      <c r="F55" s="1"/>
      <c r="G55" s="19"/>
    </row>
    <row r="56" spans="1:7" ht="15" customHeight="1">
      <c r="A56" s="5" t="s">
        <v>374</v>
      </c>
      <c r="B56" s="13"/>
      <c r="C56" s="13"/>
      <c r="D56" s="1"/>
      <c r="E56" s="6">
        <f>G58</f>
        <v>15630</v>
      </c>
      <c r="F56" s="6"/>
      <c r="G56" s="6">
        <v>4</v>
      </c>
    </row>
    <row r="57" spans="1:7" ht="15" customHeight="1">
      <c r="A57" s="5"/>
      <c r="B57" s="13"/>
      <c r="C57" s="13"/>
      <c r="D57" s="1"/>
      <c r="E57" s="10"/>
      <c r="F57" s="10"/>
      <c r="G57" s="6"/>
    </row>
    <row r="58" spans="1:7" ht="15" customHeight="1" thickBot="1">
      <c r="A58" s="5" t="s">
        <v>184</v>
      </c>
      <c r="B58" s="13"/>
      <c r="C58" s="13"/>
      <c r="D58" s="1" t="s">
        <v>266</v>
      </c>
      <c r="E58" s="11">
        <f>+SUM(E54:E56)</f>
        <v>8918</v>
      </c>
      <c r="F58" s="9"/>
      <c r="G58" s="11">
        <f>+SUM(G54:G56)</f>
        <v>15630</v>
      </c>
    </row>
    <row r="59" spans="1:7" ht="15" customHeight="1" thickTop="1">
      <c r="A59" s="18"/>
      <c r="B59" s="13"/>
      <c r="C59" s="13"/>
      <c r="D59" s="1"/>
      <c r="E59" s="179"/>
      <c r="F59" s="1"/>
      <c r="G59" s="179"/>
    </row>
    <row r="60" spans="1:7" ht="15" customHeight="1">
      <c r="A60" s="18"/>
      <c r="B60" s="13"/>
      <c r="C60" s="13"/>
      <c r="D60" s="1"/>
      <c r="E60" s="132"/>
      <c r="F60" s="1"/>
      <c r="G60" s="1"/>
    </row>
    <row r="61" s="231" customFormat="1" ht="15" customHeight="1">
      <c r="A61" s="231" t="s">
        <v>350</v>
      </c>
    </row>
    <row r="62" spans="1:7" s="155" customFormat="1" ht="15" customHeight="1">
      <c r="A62" s="170" t="s">
        <v>22</v>
      </c>
      <c r="B62" s="231" t="s">
        <v>351</v>
      </c>
      <c r="C62" s="231"/>
      <c r="D62" s="231"/>
      <c r="E62" s="231"/>
      <c r="F62" s="231"/>
      <c r="G62" s="231"/>
    </row>
    <row r="63" s="163" customFormat="1" ht="15" customHeight="1"/>
    <row r="64" spans="1:13" ht="15" customHeight="1">
      <c r="A64" s="23"/>
      <c r="B64" s="23"/>
      <c r="C64" s="23"/>
      <c r="D64" s="23"/>
      <c r="E64" s="133"/>
      <c r="F64" s="23"/>
      <c r="G64" s="23"/>
      <c r="H64" s="43"/>
      <c r="I64" s="43"/>
      <c r="J64" s="43"/>
      <c r="K64" s="43"/>
      <c r="L64" s="43"/>
      <c r="M64" s="43"/>
    </row>
    <row r="65" spans="1:12" ht="12.75">
      <c r="A65" s="41" t="str">
        <f>'Balance Sheet'!A58:F58</f>
        <v>The above statement should be read in conjunction with the accompanying notes attached to this interim financial report as well as the </v>
      </c>
      <c r="B65" s="3"/>
      <c r="C65" s="3"/>
      <c r="D65" s="3"/>
      <c r="E65" s="3"/>
      <c r="F65" s="38"/>
      <c r="G65" s="3"/>
      <c r="H65" s="20"/>
      <c r="I65" s="3"/>
      <c r="J65" s="3"/>
      <c r="K65" s="3"/>
      <c r="L65" s="3"/>
    </row>
    <row r="66" ht="12.75">
      <c r="A66" s="40" t="str">
        <f>'Balance Sheet'!A59:F59</f>
        <v>Audited Financial Statements for the financial year ended 31 December 2005.</v>
      </c>
    </row>
    <row r="68" ht="12.75">
      <c r="C68" s="8" t="s">
        <v>28</v>
      </c>
    </row>
    <row r="305" spans="2:10" ht="12.75">
      <c r="B305" s="227"/>
      <c r="C305" s="227"/>
      <c r="D305" s="227"/>
      <c r="E305" s="227"/>
      <c r="F305" s="227"/>
      <c r="G305" s="227"/>
      <c r="H305" s="227"/>
      <c r="I305" s="227"/>
      <c r="J305" s="227"/>
    </row>
    <row r="306" spans="2:10" ht="12.75">
      <c r="B306" s="227"/>
      <c r="C306" s="227"/>
      <c r="D306" s="227"/>
      <c r="E306" s="227"/>
      <c r="F306" s="227"/>
      <c r="G306" s="227"/>
      <c r="H306" s="227"/>
      <c r="I306" s="227"/>
      <c r="J306" s="227"/>
    </row>
  </sheetData>
  <mergeCells count="9">
    <mergeCell ref="B305:J306"/>
    <mergeCell ref="A7:G7"/>
    <mergeCell ref="A1:G1"/>
    <mergeCell ref="A2:G2"/>
    <mergeCell ref="A3:G3"/>
    <mergeCell ref="A8:G8"/>
    <mergeCell ref="A5:G5"/>
    <mergeCell ref="A61:IV61"/>
    <mergeCell ref="B62:G62"/>
  </mergeCells>
  <printOptions horizontalCentered="1"/>
  <pageMargins left="1.1" right="0.68" top="0.6692913385826772" bottom="0.3937007874015748" header="0.5118110236220472" footer="0.2755905511811024"/>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M305"/>
  <sheetViews>
    <sheetView workbookViewId="0" topLeftCell="A28">
      <selection activeCell="A1" sqref="A1:M48"/>
    </sheetView>
  </sheetViews>
  <sheetFormatPr defaultColWidth="9.33203125" defaultRowHeight="12.75"/>
  <cols>
    <col min="1" max="3" width="3.83203125" style="8" customWidth="1"/>
    <col min="4" max="4" width="25.66015625" style="8" customWidth="1"/>
    <col min="5" max="5" width="15.83203125" style="8" customWidth="1"/>
    <col min="6" max="6" width="1.83203125" style="8" customWidth="1"/>
    <col min="7" max="7" width="15.83203125" style="8" customWidth="1"/>
    <col min="8" max="8" width="1.83203125" style="8" customWidth="1"/>
    <col min="9" max="9" width="17.83203125" style="8" customWidth="1"/>
    <col min="10" max="10" width="1.83203125" style="8" customWidth="1"/>
    <col min="11" max="11" width="15.83203125" style="8" customWidth="1"/>
    <col min="12" max="12" width="1.83203125" style="8" customWidth="1"/>
    <col min="13" max="13" width="16.66015625" style="8" customWidth="1"/>
    <col min="14" max="16384" width="9.33203125" style="8" customWidth="1"/>
  </cols>
  <sheetData>
    <row r="1" spans="1:13" ht="19.5" customHeight="1">
      <c r="A1" s="229" t="str">
        <f>+'Income Statement'!A1:K1</f>
        <v>INS BIOSCIENCE BERHAD</v>
      </c>
      <c r="B1" s="229"/>
      <c r="C1" s="229"/>
      <c r="D1" s="229"/>
      <c r="E1" s="229"/>
      <c r="F1" s="229"/>
      <c r="G1" s="229"/>
      <c r="H1" s="229"/>
      <c r="I1" s="229"/>
      <c r="J1" s="229"/>
      <c r="K1" s="229"/>
      <c r="L1" s="229"/>
      <c r="M1" s="229"/>
    </row>
    <row r="2" spans="1:13" ht="13.5" customHeight="1">
      <c r="A2" s="230" t="str">
        <f>+'Income Statement'!A2:K2</f>
        <v>(Company No: 623239 - V)</v>
      </c>
      <c r="B2" s="230"/>
      <c r="C2" s="230"/>
      <c r="D2" s="230"/>
      <c r="E2" s="230"/>
      <c r="F2" s="230"/>
      <c r="G2" s="230"/>
      <c r="H2" s="230"/>
      <c r="I2" s="230"/>
      <c r="J2" s="230"/>
      <c r="K2" s="230"/>
      <c r="L2" s="230"/>
      <c r="M2" s="230"/>
    </row>
    <row r="3" spans="1:13" ht="14.25" customHeight="1">
      <c r="A3" s="230" t="s">
        <v>25</v>
      </c>
      <c r="B3" s="230"/>
      <c r="C3" s="230"/>
      <c r="D3" s="230"/>
      <c r="E3" s="230"/>
      <c r="F3" s="230"/>
      <c r="G3" s="230"/>
      <c r="H3" s="230"/>
      <c r="I3" s="230"/>
      <c r="J3" s="230"/>
      <c r="K3" s="230"/>
      <c r="L3" s="230"/>
      <c r="M3" s="230"/>
    </row>
    <row r="4" spans="1:13" ht="9.75" customHeight="1">
      <c r="A4" s="24"/>
      <c r="B4" s="24"/>
      <c r="C4" s="24"/>
      <c r="D4" s="24"/>
      <c r="E4" s="24"/>
      <c r="F4" s="24"/>
      <c r="G4" s="24"/>
      <c r="H4" s="24"/>
      <c r="I4" s="24"/>
      <c r="J4" s="24"/>
      <c r="K4" s="24"/>
      <c r="L4" s="24"/>
      <c r="M4" s="24"/>
    </row>
    <row r="5" spans="1:13" s="26" customFormat="1" ht="15" customHeight="1">
      <c r="A5" s="235" t="str">
        <f>+'Balance Sheet'!A4:F4</f>
        <v>QUARTERLY REPORT ON CONSOLIDATED RESULTS FOR THE FOURTH QUARTER ENDED 31 DECEMBER 2006</v>
      </c>
      <c r="B5" s="235"/>
      <c r="C5" s="235"/>
      <c r="D5" s="235"/>
      <c r="E5" s="235"/>
      <c r="F5" s="235"/>
      <c r="G5" s="235"/>
      <c r="H5" s="235"/>
      <c r="I5" s="235"/>
      <c r="J5" s="235"/>
      <c r="K5" s="235"/>
      <c r="L5" s="235"/>
      <c r="M5" s="235"/>
    </row>
    <row r="6" spans="1:13" ht="10.5" customHeight="1">
      <c r="A6" s="24"/>
      <c r="B6" s="24"/>
      <c r="C6" s="24"/>
      <c r="D6" s="24"/>
      <c r="E6" s="24"/>
      <c r="F6" s="24"/>
      <c r="G6" s="24"/>
      <c r="H6" s="24"/>
      <c r="I6" s="24"/>
      <c r="J6" s="24"/>
      <c r="K6" s="24"/>
      <c r="L6" s="24"/>
      <c r="M6" s="24"/>
    </row>
    <row r="7" spans="1:13" ht="17.25" customHeight="1">
      <c r="A7" s="235" t="s">
        <v>133</v>
      </c>
      <c r="B7" s="235"/>
      <c r="C7" s="235"/>
      <c r="D7" s="235"/>
      <c r="E7" s="235"/>
      <c r="F7" s="235"/>
      <c r="G7" s="235"/>
      <c r="H7" s="235"/>
      <c r="I7" s="235"/>
      <c r="J7" s="235"/>
      <c r="K7" s="235"/>
      <c r="L7" s="235"/>
      <c r="M7" s="235"/>
    </row>
    <row r="8" spans="1:13" ht="16.5">
      <c r="A8" s="235" t="s">
        <v>370</v>
      </c>
      <c r="B8" s="235"/>
      <c r="C8" s="235"/>
      <c r="D8" s="235"/>
      <c r="E8" s="235"/>
      <c r="F8" s="235"/>
      <c r="G8" s="235"/>
      <c r="H8" s="235"/>
      <c r="I8" s="235"/>
      <c r="J8" s="235"/>
      <c r="K8" s="235"/>
      <c r="L8" s="235"/>
      <c r="M8" s="235"/>
    </row>
    <row r="9" spans="1:13" ht="12" customHeight="1">
      <c r="A9" s="25"/>
      <c r="B9" s="25"/>
      <c r="C9" s="25"/>
      <c r="D9" s="25"/>
      <c r="E9" s="25"/>
      <c r="F9" s="25"/>
      <c r="G9" s="25"/>
      <c r="H9" s="25"/>
      <c r="I9" s="25"/>
      <c r="J9" s="25"/>
      <c r="K9" s="25"/>
      <c r="L9" s="25"/>
      <c r="M9" s="25"/>
    </row>
    <row r="10" spans="1:13" ht="48" customHeight="1">
      <c r="A10" s="10"/>
      <c r="B10" s="10"/>
      <c r="C10" s="13"/>
      <c r="D10" s="13"/>
      <c r="E10" s="236" t="s">
        <v>10</v>
      </c>
      <c r="F10" s="236"/>
      <c r="G10" s="236"/>
      <c r="H10" s="2"/>
      <c r="I10" s="36" t="s">
        <v>134</v>
      </c>
      <c r="J10" s="2"/>
      <c r="K10" s="36" t="s">
        <v>92</v>
      </c>
      <c r="L10" s="2"/>
      <c r="M10" s="36" t="s">
        <v>34</v>
      </c>
    </row>
    <row r="11" spans="1:13" ht="15" customHeight="1">
      <c r="A11" s="10"/>
      <c r="B11" s="10"/>
      <c r="C11" s="13"/>
      <c r="D11" s="13"/>
      <c r="E11" s="1" t="s">
        <v>12</v>
      </c>
      <c r="F11" s="1"/>
      <c r="G11" s="1" t="s">
        <v>11</v>
      </c>
      <c r="H11" s="1"/>
      <c r="I11" s="1"/>
      <c r="J11" s="1"/>
      <c r="K11" s="1"/>
      <c r="L11" s="1"/>
      <c r="M11" s="1"/>
    </row>
    <row r="12" spans="1:13" ht="15" customHeight="1">
      <c r="A12" s="10"/>
      <c r="B12" s="10"/>
      <c r="C12" s="13"/>
      <c r="D12" s="13"/>
      <c r="E12" s="42" t="s">
        <v>164</v>
      </c>
      <c r="F12" s="1"/>
      <c r="G12" s="1" t="s">
        <v>142</v>
      </c>
      <c r="H12" s="1"/>
      <c r="I12" s="1" t="s">
        <v>142</v>
      </c>
      <c r="J12" s="1"/>
      <c r="K12" s="1" t="s">
        <v>142</v>
      </c>
      <c r="L12" s="1"/>
      <c r="M12" s="1" t="s">
        <v>142</v>
      </c>
    </row>
    <row r="13" spans="1:13" ht="15" customHeight="1">
      <c r="A13" s="10"/>
      <c r="B13" s="10"/>
      <c r="C13" s="13"/>
      <c r="D13" s="13"/>
      <c r="E13" s="42"/>
      <c r="F13" s="1"/>
      <c r="G13" s="1"/>
      <c r="H13" s="1"/>
      <c r="I13" s="1"/>
      <c r="J13" s="1"/>
      <c r="K13" s="1"/>
      <c r="L13" s="1"/>
      <c r="M13" s="1"/>
    </row>
    <row r="14" spans="1:13" ht="15" customHeight="1">
      <c r="A14" s="51" t="s">
        <v>355</v>
      </c>
      <c r="B14" s="83"/>
      <c r="C14" s="83"/>
      <c r="D14" s="83"/>
      <c r="E14" s="159" t="s">
        <v>341</v>
      </c>
      <c r="F14" s="83"/>
      <c r="G14" s="159" t="s">
        <v>342</v>
      </c>
      <c r="H14" s="159"/>
      <c r="I14" s="159">
        <v>0</v>
      </c>
      <c r="J14" s="83"/>
      <c r="K14" s="160">
        <v>-47</v>
      </c>
      <c r="L14" s="83"/>
      <c r="M14" s="159">
        <f>+K14</f>
        <v>-47</v>
      </c>
    </row>
    <row r="15" spans="1:13" ht="15" customHeight="1">
      <c r="A15" s="83"/>
      <c r="B15" s="83"/>
      <c r="C15" s="83"/>
      <c r="D15" s="83"/>
      <c r="E15" s="83"/>
      <c r="F15" s="83"/>
      <c r="G15" s="160"/>
      <c r="H15" s="160"/>
      <c r="I15" s="160"/>
      <c r="J15" s="83"/>
      <c r="K15" s="160"/>
      <c r="L15" s="83"/>
      <c r="M15" s="160"/>
    </row>
    <row r="16" spans="1:13" ht="15" customHeight="1">
      <c r="A16" s="83" t="s">
        <v>343</v>
      </c>
      <c r="B16" s="83"/>
      <c r="C16" s="83"/>
      <c r="D16" s="83"/>
      <c r="E16" s="160">
        <v>21500</v>
      </c>
      <c r="F16" s="83"/>
      <c r="G16" s="160">
        <f>21500</f>
        <v>21500</v>
      </c>
      <c r="H16" s="160"/>
      <c r="I16" s="160">
        <v>0</v>
      </c>
      <c r="J16" s="83"/>
      <c r="K16" s="160">
        <v>0</v>
      </c>
      <c r="L16" s="83"/>
      <c r="M16" s="160">
        <f>+SUM(F16:K16)</f>
        <v>21500</v>
      </c>
    </row>
    <row r="17" spans="1:13" ht="15" customHeight="1">
      <c r="A17" s="83" t="s">
        <v>344</v>
      </c>
      <c r="B17" s="83"/>
      <c r="C17" s="83"/>
      <c r="D17" s="83"/>
      <c r="E17" s="160"/>
      <c r="F17" s="83"/>
      <c r="G17" s="160"/>
      <c r="H17" s="160"/>
      <c r="I17" s="160"/>
      <c r="J17" s="83"/>
      <c r="K17" s="160"/>
      <c r="L17" s="83"/>
      <c r="M17" s="160"/>
    </row>
    <row r="18" spans="1:13" ht="12.75">
      <c r="A18" s="83"/>
      <c r="B18" s="83"/>
      <c r="C18" s="83"/>
      <c r="D18" s="83"/>
      <c r="E18" s="160"/>
      <c r="F18" s="83"/>
      <c r="G18" s="160"/>
      <c r="H18" s="160"/>
      <c r="I18" s="160"/>
      <c r="J18" s="83"/>
      <c r="K18" s="160"/>
      <c r="L18" s="83"/>
      <c r="M18" s="160"/>
    </row>
    <row r="19" spans="1:13" ht="12.75">
      <c r="A19" s="83" t="s">
        <v>345</v>
      </c>
      <c r="B19" s="83"/>
      <c r="C19" s="83"/>
      <c r="D19" s="83"/>
      <c r="E19" s="160">
        <v>193500</v>
      </c>
      <c r="F19" s="83"/>
      <c r="G19" s="160">
        <v>0</v>
      </c>
      <c r="H19" s="160"/>
      <c r="I19" s="160">
        <v>0</v>
      </c>
      <c r="J19" s="83"/>
      <c r="K19" s="160">
        <v>0</v>
      </c>
      <c r="L19" s="83"/>
      <c r="M19" s="160">
        <f>+SUM(F19:K19)</f>
        <v>0</v>
      </c>
    </row>
    <row r="20" spans="1:13" ht="12.75">
      <c r="A20" s="83" t="s">
        <v>346</v>
      </c>
      <c r="B20" s="83"/>
      <c r="C20" s="83"/>
      <c r="D20" s="83"/>
      <c r="E20" s="160"/>
      <c r="F20" s="83"/>
      <c r="G20" s="160"/>
      <c r="H20" s="160"/>
      <c r="I20" s="160"/>
      <c r="J20" s="83"/>
      <c r="K20" s="160"/>
      <c r="L20" s="83"/>
      <c r="M20" s="160"/>
    </row>
    <row r="21" spans="1:13" ht="12.75">
      <c r="A21" s="83"/>
      <c r="B21" s="83"/>
      <c r="C21" s="83"/>
      <c r="D21" s="83"/>
      <c r="E21" s="160"/>
      <c r="F21" s="83"/>
      <c r="G21" s="160"/>
      <c r="H21" s="160"/>
      <c r="I21" s="160"/>
      <c r="J21" s="83"/>
      <c r="K21" s="160"/>
      <c r="L21" s="83"/>
      <c r="M21" s="160"/>
    </row>
    <row r="22" spans="1:13" ht="12.75">
      <c r="A22" s="83" t="s">
        <v>347</v>
      </c>
      <c r="B22" s="83"/>
      <c r="C22" s="83"/>
      <c r="D22" s="83"/>
      <c r="E22" s="160">
        <v>71680</v>
      </c>
      <c r="F22" s="83"/>
      <c r="G22" s="160">
        <v>7168</v>
      </c>
      <c r="H22" s="160"/>
      <c r="I22" s="160">
        <v>17920</v>
      </c>
      <c r="J22" s="83"/>
      <c r="K22" s="160">
        <v>0</v>
      </c>
      <c r="L22" s="83"/>
      <c r="M22" s="160">
        <f>+SUM(F22:K22)</f>
        <v>25088</v>
      </c>
    </row>
    <row r="23" spans="1:13" ht="12.75">
      <c r="A23" s="83"/>
      <c r="B23" s="83"/>
      <c r="C23" s="83"/>
      <c r="D23" s="83"/>
      <c r="E23" s="160"/>
      <c r="F23" s="83"/>
      <c r="G23" s="160"/>
      <c r="H23" s="160"/>
      <c r="I23" s="160"/>
      <c r="J23" s="83"/>
      <c r="K23" s="160"/>
      <c r="L23" s="83"/>
      <c r="M23" s="160"/>
    </row>
    <row r="24" spans="1:13" ht="12.75">
      <c r="A24" s="83" t="s">
        <v>135</v>
      </c>
      <c r="B24" s="83"/>
      <c r="C24" s="83"/>
      <c r="D24" s="83"/>
      <c r="E24" s="160">
        <v>0</v>
      </c>
      <c r="F24" s="83"/>
      <c r="G24" s="160">
        <v>0</v>
      </c>
      <c r="H24" s="160"/>
      <c r="I24" s="160">
        <v>-2135</v>
      </c>
      <c r="J24" s="83"/>
      <c r="K24" s="160">
        <v>0</v>
      </c>
      <c r="L24" s="83"/>
      <c r="M24" s="160">
        <f>+SUM(F24:K24)</f>
        <v>-2135</v>
      </c>
    </row>
    <row r="25" spans="1:13" ht="12.75">
      <c r="A25" s="83"/>
      <c r="B25" s="83"/>
      <c r="C25" s="83"/>
      <c r="D25" s="83"/>
      <c r="E25" s="160"/>
      <c r="F25" s="83"/>
      <c r="G25" s="160"/>
      <c r="H25" s="160"/>
      <c r="I25" s="160"/>
      <c r="J25" s="83"/>
      <c r="K25" s="160"/>
      <c r="L25" s="83"/>
      <c r="M25" s="160"/>
    </row>
    <row r="26" spans="1:13" ht="12.75">
      <c r="A26" s="83" t="s">
        <v>348</v>
      </c>
      <c r="B26" s="83"/>
      <c r="C26" s="83"/>
      <c r="D26" s="83"/>
      <c r="E26" s="160">
        <v>0</v>
      </c>
      <c r="F26" s="83"/>
      <c r="G26" s="160">
        <v>0</v>
      </c>
      <c r="H26" s="160"/>
      <c r="I26" s="160"/>
      <c r="J26" s="83"/>
      <c r="K26" s="160">
        <f>'Income Statement'!K33</f>
        <v>6333</v>
      </c>
      <c r="L26" s="83"/>
      <c r="M26" s="160">
        <f>+SUM(F26:K26)</f>
        <v>6333</v>
      </c>
    </row>
    <row r="27" spans="1:13" ht="12.75">
      <c r="A27" s="61"/>
      <c r="B27" s="61"/>
      <c r="C27" s="62"/>
      <c r="D27" s="62"/>
      <c r="E27" s="161"/>
      <c r="F27" s="63"/>
      <c r="G27" s="162"/>
      <c r="H27" s="63"/>
      <c r="I27" s="162"/>
      <c r="J27" s="63"/>
      <c r="K27" s="162"/>
      <c r="L27" s="63"/>
      <c r="M27" s="162"/>
    </row>
    <row r="28" spans="1:13" ht="12.75">
      <c r="A28" s="17"/>
      <c r="B28" s="83"/>
      <c r="C28" s="83"/>
      <c r="D28" s="83"/>
      <c r="E28" s="165"/>
      <c r="F28" s="83"/>
      <c r="G28" s="160"/>
      <c r="H28" s="160"/>
      <c r="I28" s="160"/>
      <c r="J28" s="166"/>
      <c r="K28" s="160"/>
      <c r="L28" s="83"/>
      <c r="M28" s="160"/>
    </row>
    <row r="29" spans="1:13" ht="12.75">
      <c r="A29" s="51" t="s">
        <v>349</v>
      </c>
      <c r="B29" s="83"/>
      <c r="C29" s="83"/>
      <c r="D29" s="83"/>
      <c r="E29" s="166"/>
      <c r="F29" s="83"/>
      <c r="G29" s="160"/>
      <c r="H29" s="160"/>
      <c r="I29" s="160"/>
      <c r="J29" s="166"/>
      <c r="K29" s="160"/>
      <c r="L29" s="83"/>
      <c r="M29" s="160"/>
    </row>
    <row r="30" spans="1:13" ht="12.75">
      <c r="A30" s="17" t="s">
        <v>136</v>
      </c>
      <c r="B30" s="17"/>
      <c r="C30" s="17"/>
      <c r="D30" s="17"/>
      <c r="E30" s="167">
        <f>SUM(E14:E26)</f>
        <v>286680</v>
      </c>
      <c r="F30" s="166"/>
      <c r="G30" s="168">
        <f>+SUM(G14:G26)</f>
        <v>28668</v>
      </c>
      <c r="H30" s="168"/>
      <c r="I30" s="168">
        <f>+SUM(I14:I26)</f>
        <v>15785</v>
      </c>
      <c r="J30" s="166"/>
      <c r="K30" s="168">
        <f>+SUM(K14:K26)</f>
        <v>6286</v>
      </c>
      <c r="L30" s="166"/>
      <c r="M30" s="168">
        <f>+SUM(M14:M26)</f>
        <v>50739</v>
      </c>
    </row>
    <row r="31" spans="1:13" ht="12.75">
      <c r="A31" s="10"/>
      <c r="B31" s="10"/>
      <c r="C31" s="13"/>
      <c r="D31" s="13"/>
      <c r="E31" s="42"/>
      <c r="F31" s="1"/>
      <c r="G31" s="1"/>
      <c r="H31" s="1"/>
      <c r="I31" s="1"/>
      <c r="J31" s="1"/>
      <c r="K31" s="1"/>
      <c r="L31" s="1"/>
      <c r="M31" s="1"/>
    </row>
    <row r="32" spans="1:13" ht="16.5">
      <c r="A32" s="83" t="s">
        <v>227</v>
      </c>
      <c r="B32" s="84"/>
      <c r="C32" s="84"/>
      <c r="D32" s="84"/>
      <c r="E32" s="44">
        <v>0</v>
      </c>
      <c r="F32" s="17"/>
      <c r="G32" s="44">
        <v>0</v>
      </c>
      <c r="H32" s="44"/>
      <c r="I32" s="44">
        <v>0</v>
      </c>
      <c r="J32" s="17"/>
      <c r="K32" s="44">
        <v>3340</v>
      </c>
      <c r="L32" s="17"/>
      <c r="M32" s="44">
        <f>+SUM(F32:K32)</f>
        <v>3340</v>
      </c>
    </row>
    <row r="33" spans="5:13" ht="12.75">
      <c r="E33" s="14"/>
      <c r="G33" s="14"/>
      <c r="H33" s="14"/>
      <c r="I33" s="14"/>
      <c r="K33" s="14"/>
      <c r="M33" s="14"/>
    </row>
    <row r="34" spans="1:13" ht="12.75">
      <c r="A34" s="8" t="s">
        <v>135</v>
      </c>
      <c r="E34" s="14">
        <v>0</v>
      </c>
      <c r="G34" s="14">
        <v>0</v>
      </c>
      <c r="H34" s="14"/>
      <c r="I34" s="44">
        <v>10</v>
      </c>
      <c r="K34" s="14">
        <v>0</v>
      </c>
      <c r="M34" s="14">
        <f>+SUM(F34:K34)</f>
        <v>10</v>
      </c>
    </row>
    <row r="35" spans="5:13" ht="12.75">
      <c r="E35" s="14"/>
      <c r="G35" s="14"/>
      <c r="H35" s="14"/>
      <c r="I35" s="14"/>
      <c r="K35" s="14"/>
      <c r="M35" s="14"/>
    </row>
    <row r="36" spans="1:13" ht="12.75">
      <c r="A36" s="8" t="s">
        <v>357</v>
      </c>
      <c r="E36" s="14">
        <v>0</v>
      </c>
      <c r="G36" s="14">
        <v>0</v>
      </c>
      <c r="H36" s="14"/>
      <c r="I36" s="14">
        <v>0</v>
      </c>
      <c r="K36" s="44">
        <f>'Income Statement'!I33</f>
        <v>-12647</v>
      </c>
      <c r="L36" s="17"/>
      <c r="M36" s="44">
        <f>+SUM(F36:K36)</f>
        <v>-12647</v>
      </c>
    </row>
    <row r="37" spans="5:13" ht="12.75">
      <c r="E37" s="33"/>
      <c r="G37" s="15"/>
      <c r="H37" s="27"/>
      <c r="I37" s="15"/>
      <c r="J37" s="16"/>
      <c r="K37" s="15"/>
      <c r="M37" s="15"/>
    </row>
    <row r="38" spans="1:13" ht="12.75">
      <c r="A38" t="s">
        <v>373</v>
      </c>
      <c r="E38" s="34"/>
      <c r="G38" s="14"/>
      <c r="H38" s="14"/>
      <c r="I38" s="14"/>
      <c r="J38" s="16"/>
      <c r="K38" s="14"/>
      <c r="M38" s="14"/>
    </row>
    <row r="39" spans="1:13" ht="13.5" thickBot="1">
      <c r="A39" s="8" t="s">
        <v>136</v>
      </c>
      <c r="E39" s="35">
        <f>SUM(E30:E36)</f>
        <v>286680</v>
      </c>
      <c r="G39" s="12">
        <f>+SUM(G30:G36)</f>
        <v>28668</v>
      </c>
      <c r="H39" s="27"/>
      <c r="I39" s="12">
        <f>+SUM(I30:I36)</f>
        <v>15795</v>
      </c>
      <c r="J39" s="16"/>
      <c r="K39" s="12">
        <f>SUM(K30:K36)</f>
        <v>-3021</v>
      </c>
      <c r="M39" s="12">
        <f>SUM(M30:M36)</f>
        <v>41442</v>
      </c>
    </row>
    <row r="40" ht="13.5" thickTop="1"/>
    <row r="42" spans="1:5" ht="12.75">
      <c r="A42" s="83" t="s">
        <v>352</v>
      </c>
      <c r="B42" s="169" t="s">
        <v>353</v>
      </c>
      <c r="C42" s="169"/>
      <c r="D42" s="169"/>
      <c r="E42" s="17"/>
    </row>
    <row r="43" spans="1:5" ht="12.75">
      <c r="A43" s="83" t="s">
        <v>342</v>
      </c>
      <c r="B43" s="234" t="s">
        <v>354</v>
      </c>
      <c r="C43" s="234"/>
      <c r="D43" s="234"/>
      <c r="E43" s="17"/>
    </row>
    <row r="44" spans="2:4" ht="12.75">
      <c r="B44" s="28"/>
      <c r="C44" s="28"/>
      <c r="D44" s="28"/>
    </row>
    <row r="45" spans="2:4" ht="12.75">
      <c r="B45" s="28"/>
      <c r="C45" s="28"/>
      <c r="D45" s="28"/>
    </row>
    <row r="46" spans="1:13" ht="12.75">
      <c r="A46" s="23"/>
      <c r="B46" s="23"/>
      <c r="C46" s="23"/>
      <c r="D46" s="23"/>
      <c r="E46" s="23"/>
      <c r="F46" s="23"/>
      <c r="G46" s="23"/>
      <c r="H46" s="23"/>
      <c r="I46" s="23"/>
      <c r="J46" s="23"/>
      <c r="K46" s="23"/>
      <c r="L46" s="23"/>
      <c r="M46" s="23"/>
    </row>
    <row r="47" spans="1:13" ht="12.75">
      <c r="A47" s="232" t="str">
        <f>'Balance Sheet'!A58:F58</f>
        <v>The above statement should be read in conjunction with the accompanying notes attached to this interim financial report as well as the </v>
      </c>
      <c r="B47" s="232"/>
      <c r="C47" s="232"/>
      <c r="D47" s="232"/>
      <c r="E47" s="232"/>
      <c r="F47" s="232"/>
      <c r="G47" s="233"/>
      <c r="H47" s="233"/>
      <c r="I47" s="233"/>
      <c r="J47" s="233"/>
      <c r="K47" s="233"/>
      <c r="L47" s="233"/>
      <c r="M47" s="233"/>
    </row>
    <row r="48" spans="1:13" ht="12.75">
      <c r="A48" s="40" t="str">
        <f>'Balance Sheet'!A59:F59</f>
        <v>Audited Financial Statements for the financial year ended 31 December 2005.</v>
      </c>
      <c r="B48" s="40"/>
      <c r="C48" s="40"/>
      <c r="D48" s="40"/>
      <c r="E48" s="40"/>
      <c r="F48" s="40"/>
      <c r="G48" s="40"/>
      <c r="H48" s="40"/>
      <c r="I48" s="40"/>
      <c r="J48" s="40"/>
      <c r="K48" s="40"/>
      <c r="L48" s="40"/>
      <c r="M48" s="40"/>
    </row>
    <row r="49" spans="1:13" ht="12.75">
      <c r="A49" s="40"/>
      <c r="B49" s="40"/>
      <c r="C49" s="40"/>
      <c r="D49" s="40"/>
      <c r="E49" s="40"/>
      <c r="F49" s="40"/>
      <c r="G49" s="40"/>
      <c r="H49" s="40"/>
      <c r="I49" s="40"/>
      <c r="J49" s="40"/>
      <c r="K49" s="40"/>
      <c r="L49" s="40"/>
      <c r="M49" s="40"/>
    </row>
    <row r="50" spans="11:13" ht="12.75">
      <c r="K50" s="177"/>
      <c r="M50" s="177"/>
    </row>
    <row r="304" spans="2:10" ht="12.75">
      <c r="B304" s="227"/>
      <c r="C304" s="227"/>
      <c r="D304" s="227"/>
      <c r="E304" s="227"/>
      <c r="F304" s="227"/>
      <c r="G304" s="227"/>
      <c r="H304" s="227"/>
      <c r="I304" s="227"/>
      <c r="J304" s="227"/>
    </row>
    <row r="305" spans="2:10" ht="12.75">
      <c r="B305" s="227"/>
      <c r="C305" s="227"/>
      <c r="D305" s="227"/>
      <c r="E305" s="227"/>
      <c r="F305" s="227"/>
      <c r="G305" s="227"/>
      <c r="H305" s="227"/>
      <c r="I305" s="227"/>
      <c r="J305" s="227"/>
    </row>
  </sheetData>
  <mergeCells count="10">
    <mergeCell ref="A1:M1"/>
    <mergeCell ref="A2:M2"/>
    <mergeCell ref="A3:M3"/>
    <mergeCell ref="A7:M7"/>
    <mergeCell ref="A5:M5"/>
    <mergeCell ref="A47:M47"/>
    <mergeCell ref="B43:D43"/>
    <mergeCell ref="B304:J305"/>
    <mergeCell ref="A8:M8"/>
    <mergeCell ref="E10:G1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Q462"/>
  <sheetViews>
    <sheetView tabSelected="1" view="pageBreakPreview" zoomScaleNormal="75" zoomScaleSheetLayoutView="100" workbookViewId="0" topLeftCell="A98">
      <selection activeCell="I125" sqref="I125"/>
    </sheetView>
  </sheetViews>
  <sheetFormatPr defaultColWidth="9.33203125" defaultRowHeight="12.75"/>
  <cols>
    <col min="1" max="1" width="4.66015625" style="17" customWidth="1"/>
    <col min="2" max="2" width="3.5" style="17" customWidth="1"/>
    <col min="3" max="3" width="9" style="17" customWidth="1"/>
    <col min="4" max="4" width="25.16015625" style="17" customWidth="1"/>
    <col min="5" max="5" width="17.5" style="17" customWidth="1"/>
    <col min="6" max="6" width="14" style="17" customWidth="1"/>
    <col min="7" max="7" width="17" style="17" customWidth="1"/>
    <col min="8" max="8" width="16" style="17" customWidth="1"/>
    <col min="9" max="9" width="17" style="17" customWidth="1"/>
    <col min="10" max="10" width="18.5" style="17" customWidth="1"/>
    <col min="11" max="16384" width="9.33203125" style="17" customWidth="1"/>
  </cols>
  <sheetData>
    <row r="1" ht="15" customHeight="1">
      <c r="A1" s="90"/>
    </row>
    <row r="2" spans="1:2" ht="12.75">
      <c r="A2" s="29" t="s">
        <v>43</v>
      </c>
      <c r="B2" s="30" t="s">
        <v>299</v>
      </c>
    </row>
    <row r="3" spans="1:2" ht="12.75">
      <c r="A3" s="29"/>
      <c r="B3" s="30"/>
    </row>
    <row r="4" ht="12.75">
      <c r="A4" s="31"/>
    </row>
    <row r="5" spans="1:2" ht="12.75">
      <c r="A5" s="29" t="s">
        <v>44</v>
      </c>
      <c r="B5" s="30" t="s">
        <v>45</v>
      </c>
    </row>
    <row r="6" spans="1:10" ht="12.75">
      <c r="A6" s="31"/>
      <c r="B6" s="242" t="s">
        <v>291</v>
      </c>
      <c r="C6" s="242"/>
      <c r="D6" s="242"/>
      <c r="E6" s="242"/>
      <c r="F6" s="242"/>
      <c r="G6" s="242"/>
      <c r="H6" s="242"/>
      <c r="I6" s="242"/>
      <c r="J6" s="242"/>
    </row>
    <row r="7" spans="1:10" ht="12.75">
      <c r="A7" s="31"/>
      <c r="B7" s="242"/>
      <c r="C7" s="242"/>
      <c r="D7" s="242"/>
      <c r="E7" s="242"/>
      <c r="F7" s="242"/>
      <c r="G7" s="242"/>
      <c r="H7" s="242"/>
      <c r="I7" s="242"/>
      <c r="J7" s="242"/>
    </row>
    <row r="8" spans="1:10" ht="12.75">
      <c r="A8" s="31"/>
      <c r="B8" s="242"/>
      <c r="C8" s="242"/>
      <c r="D8" s="242"/>
      <c r="E8" s="242"/>
      <c r="F8" s="242"/>
      <c r="G8" s="242"/>
      <c r="H8" s="242"/>
      <c r="I8" s="242"/>
      <c r="J8" s="242"/>
    </row>
    <row r="9" spans="1:10" ht="12.75">
      <c r="A9" s="31"/>
      <c r="B9" s="50"/>
      <c r="C9" s="50"/>
      <c r="D9" s="50"/>
      <c r="E9" s="50"/>
      <c r="F9" s="50"/>
      <c r="G9" s="50"/>
      <c r="H9" s="50"/>
      <c r="I9" s="50"/>
      <c r="J9" s="50"/>
    </row>
    <row r="10" spans="1:10" ht="12.75">
      <c r="A10" s="31"/>
      <c r="B10" s="242" t="s">
        <v>302</v>
      </c>
      <c r="C10" s="242"/>
      <c r="D10" s="242"/>
      <c r="E10" s="242"/>
      <c r="F10" s="242"/>
      <c r="G10" s="242"/>
      <c r="H10" s="242"/>
      <c r="I10" s="242"/>
      <c r="J10" s="242"/>
    </row>
    <row r="11" spans="1:10" ht="12.75">
      <c r="A11" s="31"/>
      <c r="B11" s="242"/>
      <c r="C11" s="242"/>
      <c r="D11" s="242"/>
      <c r="E11" s="242"/>
      <c r="F11" s="242"/>
      <c r="G11" s="242"/>
      <c r="H11" s="242"/>
      <c r="I11" s="242"/>
      <c r="J11" s="242"/>
    </row>
    <row r="12" spans="1:10" ht="12.75">
      <c r="A12" s="31"/>
      <c r="B12" s="242"/>
      <c r="C12" s="242"/>
      <c r="D12" s="242"/>
      <c r="E12" s="242"/>
      <c r="F12" s="242"/>
      <c r="G12" s="242"/>
      <c r="H12" s="242"/>
      <c r="I12" s="242"/>
      <c r="J12" s="242"/>
    </row>
    <row r="13" spans="1:10" ht="12.75">
      <c r="A13" s="31"/>
      <c r="B13" s="242"/>
      <c r="C13" s="242"/>
      <c r="D13" s="242"/>
      <c r="E13" s="242"/>
      <c r="F13" s="242"/>
      <c r="G13" s="242"/>
      <c r="H13" s="242"/>
      <c r="I13" s="242"/>
      <c r="J13" s="242"/>
    </row>
    <row r="14" spans="1:10" ht="12.75">
      <c r="A14" s="31"/>
      <c r="B14" s="50"/>
      <c r="C14" s="50"/>
      <c r="D14" s="50"/>
      <c r="E14" s="50"/>
      <c r="F14" s="50"/>
      <c r="G14" s="50"/>
      <c r="H14" s="50"/>
      <c r="I14" s="50"/>
      <c r="J14" s="50"/>
    </row>
    <row r="15" spans="1:2" ht="12.75">
      <c r="A15" s="29" t="s">
        <v>46</v>
      </c>
      <c r="B15" s="30" t="s">
        <v>256</v>
      </c>
    </row>
    <row r="16" spans="1:10" ht="12.75">
      <c r="A16" s="29"/>
      <c r="B16" s="242" t="s">
        <v>269</v>
      </c>
      <c r="C16" s="242"/>
      <c r="D16" s="242"/>
      <c r="E16" s="242"/>
      <c r="F16" s="242"/>
      <c r="G16" s="242"/>
      <c r="H16" s="242"/>
      <c r="I16" s="242"/>
      <c r="J16" s="242"/>
    </row>
    <row r="17" spans="1:10" ht="12.75">
      <c r="A17" s="29"/>
      <c r="B17" s="242"/>
      <c r="C17" s="242"/>
      <c r="D17" s="242"/>
      <c r="E17" s="242"/>
      <c r="F17" s="242"/>
      <c r="G17" s="242"/>
      <c r="H17" s="242"/>
      <c r="I17" s="242"/>
      <c r="J17" s="242"/>
    </row>
    <row r="18" spans="1:2" ht="12.75">
      <c r="A18" s="29"/>
      <c r="B18" s="30"/>
    </row>
    <row r="19" spans="1:7" ht="12.75">
      <c r="A19" s="29"/>
      <c r="B19" s="30"/>
      <c r="D19" s="85" t="s">
        <v>234</v>
      </c>
      <c r="E19" s="85" t="s">
        <v>235</v>
      </c>
      <c r="F19" s="85"/>
      <c r="G19" s="85"/>
    </row>
    <row r="20" spans="1:7" ht="12.75">
      <c r="A20" s="29"/>
      <c r="B20" s="30"/>
      <c r="D20" s="85" t="s">
        <v>236</v>
      </c>
      <c r="E20" s="85" t="s">
        <v>237</v>
      </c>
      <c r="F20" s="85"/>
      <c r="G20" s="85"/>
    </row>
    <row r="21" spans="1:7" ht="12.75">
      <c r="A21" s="29"/>
      <c r="B21" s="30"/>
      <c r="D21" s="85" t="s">
        <v>238</v>
      </c>
      <c r="E21" s="85" t="s">
        <v>239</v>
      </c>
      <c r="F21" s="85"/>
      <c r="G21" s="85"/>
    </row>
    <row r="22" spans="1:7" ht="12.75">
      <c r="A22" s="29"/>
      <c r="B22" s="30"/>
      <c r="D22" s="85" t="s">
        <v>240</v>
      </c>
      <c r="E22" s="85" t="s">
        <v>241</v>
      </c>
      <c r="F22" s="85"/>
      <c r="G22" s="85"/>
    </row>
    <row r="23" spans="1:7" ht="12.75">
      <c r="A23" s="29"/>
      <c r="B23" s="30"/>
      <c r="D23" s="85" t="s">
        <v>242</v>
      </c>
      <c r="E23" s="85" t="s">
        <v>243</v>
      </c>
      <c r="F23" s="85"/>
      <c r="G23" s="85"/>
    </row>
    <row r="24" spans="1:7" ht="12.75">
      <c r="A24" s="29"/>
      <c r="B24" s="30"/>
      <c r="D24" s="85" t="s">
        <v>244</v>
      </c>
      <c r="E24" s="85" t="s">
        <v>245</v>
      </c>
      <c r="F24" s="85"/>
      <c r="G24" s="85"/>
    </row>
    <row r="25" spans="1:7" ht="12.75">
      <c r="A25" s="29"/>
      <c r="B25" s="30"/>
      <c r="D25" s="85" t="s">
        <v>246</v>
      </c>
      <c r="E25" s="85" t="s">
        <v>247</v>
      </c>
      <c r="F25" s="85"/>
      <c r="G25" s="85"/>
    </row>
    <row r="26" spans="1:7" ht="12.75">
      <c r="A26" s="29"/>
      <c r="B26" s="30"/>
      <c r="D26" s="85" t="s">
        <v>248</v>
      </c>
      <c r="E26" s="85" t="s">
        <v>249</v>
      </c>
      <c r="F26" s="85"/>
      <c r="G26" s="85"/>
    </row>
    <row r="27" spans="1:7" ht="12.75">
      <c r="A27" s="29"/>
      <c r="B27" s="30"/>
      <c r="D27" s="85" t="s">
        <v>250</v>
      </c>
      <c r="E27" s="85" t="s">
        <v>251</v>
      </c>
      <c r="F27" s="85"/>
      <c r="G27" s="85"/>
    </row>
    <row r="28" spans="1:7" ht="12.75">
      <c r="A28" s="29"/>
      <c r="B28" s="30"/>
      <c r="D28" s="85" t="s">
        <v>252</v>
      </c>
      <c r="E28" s="85" t="s">
        <v>253</v>
      </c>
      <c r="F28" s="85"/>
      <c r="G28" s="85"/>
    </row>
    <row r="29" spans="1:7" ht="12.75">
      <c r="A29" s="29"/>
      <c r="B29" s="30"/>
      <c r="D29" s="85" t="s">
        <v>254</v>
      </c>
      <c r="E29" s="85" t="s">
        <v>255</v>
      </c>
      <c r="F29" s="85"/>
      <c r="G29" s="85"/>
    </row>
    <row r="30" spans="1:7" ht="12.75">
      <c r="A30" s="29"/>
      <c r="B30" s="30"/>
      <c r="D30" s="85" t="s">
        <v>305</v>
      </c>
      <c r="E30" s="85" t="s">
        <v>306</v>
      </c>
      <c r="F30" s="85"/>
      <c r="G30" s="85"/>
    </row>
    <row r="31" spans="1:2" ht="12.75">
      <c r="A31" s="29"/>
      <c r="B31" s="30"/>
    </row>
    <row r="32" spans="1:2" ht="12.75">
      <c r="A32" s="31"/>
      <c r="B32" s="17" t="s">
        <v>271</v>
      </c>
    </row>
    <row r="33" spans="1:3" ht="12.75">
      <c r="A33" s="31"/>
      <c r="B33" s="52" t="s">
        <v>22</v>
      </c>
      <c r="C33" s="17" t="s">
        <v>257</v>
      </c>
    </row>
    <row r="34" spans="1:10" ht="12.75">
      <c r="A34" s="31"/>
      <c r="C34" s="213" t="s">
        <v>282</v>
      </c>
      <c r="D34" s="213"/>
      <c r="E34" s="213"/>
      <c r="F34" s="213"/>
      <c r="G34" s="213"/>
      <c r="H34" s="213"/>
      <c r="I34" s="213"/>
      <c r="J34" s="213"/>
    </row>
    <row r="35" spans="1:10" ht="12.75">
      <c r="A35" s="31"/>
      <c r="C35" s="213"/>
      <c r="D35" s="213"/>
      <c r="E35" s="213"/>
      <c r="F35" s="213"/>
      <c r="G35" s="213"/>
      <c r="H35" s="213"/>
      <c r="I35" s="213"/>
      <c r="J35" s="213"/>
    </row>
    <row r="36" spans="1:10" ht="12.75">
      <c r="A36" s="31"/>
      <c r="C36" s="213" t="s">
        <v>334</v>
      </c>
      <c r="D36" s="213"/>
      <c r="E36" s="213"/>
      <c r="F36" s="213"/>
      <c r="G36" s="213"/>
      <c r="H36" s="213"/>
      <c r="I36" s="213"/>
      <c r="J36" s="213"/>
    </row>
    <row r="37" spans="1:10" ht="12.75">
      <c r="A37" s="31"/>
      <c r="C37" s="213"/>
      <c r="D37" s="213"/>
      <c r="E37" s="213"/>
      <c r="F37" s="213"/>
      <c r="G37" s="213"/>
      <c r="H37" s="213"/>
      <c r="I37" s="213"/>
      <c r="J37" s="213"/>
    </row>
    <row r="38" spans="1:10" ht="12.75">
      <c r="A38" s="31"/>
      <c r="C38" s="213"/>
      <c r="D38" s="213"/>
      <c r="E38" s="213"/>
      <c r="F38" s="213"/>
      <c r="G38" s="213"/>
      <c r="H38" s="213"/>
      <c r="I38" s="213"/>
      <c r="J38" s="213"/>
    </row>
    <row r="39" spans="1:10" ht="12.75">
      <c r="A39" s="31"/>
      <c r="C39" s="55"/>
      <c r="D39" s="55"/>
      <c r="E39" s="55"/>
      <c r="F39" s="55"/>
      <c r="G39" s="55"/>
      <c r="H39" s="55"/>
      <c r="I39" s="55"/>
      <c r="J39" s="55"/>
    </row>
    <row r="40" spans="1:10" ht="12.75">
      <c r="A40" s="31"/>
      <c r="C40" s="55"/>
      <c r="D40" s="55"/>
      <c r="E40" s="55"/>
      <c r="F40" s="55"/>
      <c r="G40" s="55"/>
      <c r="H40" s="55"/>
      <c r="I40" s="55"/>
      <c r="J40" s="55"/>
    </row>
    <row r="41" spans="1:10" ht="12.75">
      <c r="A41" s="29" t="s">
        <v>47</v>
      </c>
      <c r="B41" s="30" t="s">
        <v>272</v>
      </c>
      <c r="C41" s="55"/>
      <c r="D41" s="55"/>
      <c r="E41" s="55"/>
      <c r="F41" s="55"/>
      <c r="G41" s="55"/>
      <c r="H41" s="55"/>
      <c r="I41" s="55"/>
      <c r="J41" s="55"/>
    </row>
    <row r="42" spans="1:10" ht="12.75">
      <c r="A42" s="31"/>
      <c r="B42" s="17" t="s">
        <v>273</v>
      </c>
      <c r="C42" s="55"/>
      <c r="D42" s="55"/>
      <c r="E42" s="55"/>
      <c r="F42" s="55"/>
      <c r="G42" s="55"/>
      <c r="H42" s="55"/>
      <c r="I42" s="55"/>
      <c r="J42" s="55"/>
    </row>
    <row r="43" spans="1:10" ht="25.5">
      <c r="A43" s="31"/>
      <c r="C43" s="55"/>
      <c r="D43" s="55"/>
      <c r="E43" s="55"/>
      <c r="F43" s="54" t="s">
        <v>262</v>
      </c>
      <c r="G43" s="54"/>
      <c r="H43" s="54" t="s">
        <v>234</v>
      </c>
      <c r="I43" s="54" t="s">
        <v>258</v>
      </c>
      <c r="J43" s="54"/>
    </row>
    <row r="44" spans="1:11" ht="25.5">
      <c r="A44" s="31"/>
      <c r="C44" s="55"/>
      <c r="D44" s="55"/>
      <c r="E44" s="55"/>
      <c r="F44" s="54" t="s">
        <v>406</v>
      </c>
      <c r="G44" s="54"/>
      <c r="H44" s="54" t="s">
        <v>263</v>
      </c>
      <c r="I44" s="54" t="s">
        <v>406</v>
      </c>
      <c r="K44" s="54"/>
    </row>
    <row r="45" spans="1:11" ht="12.75">
      <c r="A45" s="31"/>
      <c r="B45" s="30" t="s">
        <v>259</v>
      </c>
      <c r="C45" s="55"/>
      <c r="D45" s="55"/>
      <c r="E45" s="55"/>
      <c r="F45" s="54" t="s">
        <v>142</v>
      </c>
      <c r="G45" s="54"/>
      <c r="H45" s="54" t="s">
        <v>142</v>
      </c>
      <c r="I45" s="54" t="s">
        <v>142</v>
      </c>
      <c r="J45" s="54"/>
      <c r="K45" s="54"/>
    </row>
    <row r="46" spans="1:11" ht="12.75">
      <c r="A46" s="31"/>
      <c r="B46" s="30" t="s">
        <v>261</v>
      </c>
      <c r="C46" s="55"/>
      <c r="D46" s="55"/>
      <c r="E46" s="55"/>
      <c r="F46" s="55"/>
      <c r="G46" s="55"/>
      <c r="H46" s="55"/>
      <c r="I46" s="55"/>
      <c r="K46" s="55"/>
    </row>
    <row r="47" spans="1:11" ht="12.75">
      <c r="A47" s="31"/>
      <c r="B47" s="17" t="s">
        <v>260</v>
      </c>
      <c r="C47" s="55"/>
      <c r="D47" s="55"/>
      <c r="E47" s="55"/>
      <c r="F47" s="86">
        <v>304</v>
      </c>
      <c r="G47" s="86"/>
      <c r="H47" s="86">
        <v>3340</v>
      </c>
      <c r="I47" s="56">
        <f>H47+F47</f>
        <v>3644</v>
      </c>
      <c r="J47" s="44"/>
      <c r="K47" s="56"/>
    </row>
    <row r="48" spans="1:10" ht="12.75">
      <c r="A48" s="31"/>
      <c r="B48" s="17" t="s">
        <v>274</v>
      </c>
      <c r="C48" s="55"/>
      <c r="D48" s="55"/>
      <c r="E48" s="55"/>
      <c r="F48" s="87">
        <v>6286</v>
      </c>
      <c r="G48" s="88"/>
      <c r="H48" s="87">
        <v>3340</v>
      </c>
      <c r="I48" s="87">
        <f>H48+F48</f>
        <v>9626</v>
      </c>
      <c r="J48" s="55"/>
    </row>
    <row r="49" spans="1:10" ht="12.75">
      <c r="A49" s="31"/>
      <c r="C49" s="55"/>
      <c r="D49" s="55"/>
      <c r="E49" s="55"/>
      <c r="F49" s="87"/>
      <c r="G49" s="88"/>
      <c r="H49" s="87"/>
      <c r="I49" s="87"/>
      <c r="J49" s="55"/>
    </row>
    <row r="50" spans="1:10" ht="12.75">
      <c r="A50" s="31"/>
      <c r="C50" s="55"/>
      <c r="D50" s="55"/>
      <c r="E50" s="55"/>
      <c r="F50" s="87"/>
      <c r="G50" s="88"/>
      <c r="H50" s="87"/>
      <c r="I50" s="87"/>
      <c r="J50" s="55"/>
    </row>
    <row r="51" spans="1:9" ht="12.75">
      <c r="A51" s="29" t="s">
        <v>49</v>
      </c>
      <c r="B51" s="30" t="s">
        <v>98</v>
      </c>
      <c r="I51" s="91"/>
    </row>
    <row r="52" spans="1:2" ht="12.75">
      <c r="A52" s="31"/>
      <c r="B52" s="17" t="s">
        <v>300</v>
      </c>
    </row>
    <row r="53" ht="12.75">
      <c r="A53" s="31"/>
    </row>
    <row r="54" ht="12.75">
      <c r="A54" s="31"/>
    </row>
    <row r="55" spans="1:2" ht="12.75">
      <c r="A55" s="29" t="s">
        <v>51</v>
      </c>
      <c r="B55" s="30" t="s">
        <v>48</v>
      </c>
    </row>
    <row r="56" spans="1:2" ht="12.75">
      <c r="A56" s="31"/>
      <c r="B56" s="17" t="s">
        <v>295</v>
      </c>
    </row>
    <row r="57" ht="12.75">
      <c r="A57" s="31"/>
    </row>
    <row r="58" ht="12.75">
      <c r="A58" s="31"/>
    </row>
    <row r="59" spans="1:2" ht="12.75">
      <c r="A59" s="29" t="s">
        <v>53</v>
      </c>
      <c r="B59" s="30" t="s">
        <v>50</v>
      </c>
    </row>
    <row r="60" spans="1:10" ht="12.75">
      <c r="A60" s="31"/>
      <c r="B60" s="213" t="s">
        <v>270</v>
      </c>
      <c r="C60" s="213"/>
      <c r="D60" s="213"/>
      <c r="E60" s="213"/>
      <c r="F60" s="213"/>
      <c r="G60" s="213"/>
      <c r="H60" s="213"/>
      <c r="I60" s="213"/>
      <c r="J60" s="213"/>
    </row>
    <row r="61" spans="1:10" ht="12.75">
      <c r="A61" s="31"/>
      <c r="B61" s="213"/>
      <c r="C61" s="213"/>
      <c r="D61" s="213"/>
      <c r="E61" s="213"/>
      <c r="F61" s="213"/>
      <c r="G61" s="213"/>
      <c r="H61" s="213"/>
      <c r="I61" s="213"/>
      <c r="J61" s="213"/>
    </row>
    <row r="62" spans="1:10" ht="12.75">
      <c r="A62" s="31"/>
      <c r="B62" s="55"/>
      <c r="C62" s="55"/>
      <c r="D62" s="55"/>
      <c r="E62" s="55"/>
      <c r="F62" s="55"/>
      <c r="G62" s="55"/>
      <c r="H62" s="55"/>
      <c r="I62" s="55"/>
      <c r="J62" s="55"/>
    </row>
    <row r="63" spans="1:10" ht="12.75">
      <c r="A63" s="31"/>
      <c r="B63" s="55"/>
      <c r="C63" s="55"/>
      <c r="D63" s="55"/>
      <c r="E63" s="55"/>
      <c r="F63" s="55"/>
      <c r="G63" s="55"/>
      <c r="H63" s="55"/>
      <c r="I63" s="55"/>
      <c r="J63" s="55"/>
    </row>
    <row r="64" spans="1:2" ht="12.75">
      <c r="A64" s="29" t="s">
        <v>55</v>
      </c>
      <c r="B64" s="30" t="s">
        <v>52</v>
      </c>
    </row>
    <row r="65" spans="1:10" ht="12.75">
      <c r="A65" s="31"/>
      <c r="B65" s="211" t="s">
        <v>297</v>
      </c>
      <c r="C65" s="211"/>
      <c r="D65" s="211"/>
      <c r="E65" s="211"/>
      <c r="F65" s="211"/>
      <c r="G65" s="211"/>
      <c r="H65" s="211"/>
      <c r="I65" s="211"/>
      <c r="J65" s="211"/>
    </row>
    <row r="66" spans="1:10" ht="12.75">
      <c r="A66" s="31"/>
      <c r="B66" s="92"/>
      <c r="C66" s="92"/>
      <c r="D66" s="92"/>
      <c r="E66" s="92"/>
      <c r="F66" s="92"/>
      <c r="G66" s="92"/>
      <c r="H66" s="92"/>
      <c r="I66" s="92"/>
      <c r="J66" s="92"/>
    </row>
    <row r="67" spans="1:10" ht="12.75">
      <c r="A67" s="31"/>
      <c r="B67" s="92"/>
      <c r="C67" s="92"/>
      <c r="D67" s="92"/>
      <c r="E67" s="92"/>
      <c r="F67" s="92"/>
      <c r="G67" s="92"/>
      <c r="H67" s="92"/>
      <c r="I67" s="92"/>
      <c r="J67" s="92"/>
    </row>
    <row r="68" spans="1:10" ht="12.75">
      <c r="A68" s="31"/>
      <c r="B68" s="92"/>
      <c r="C68" s="92"/>
      <c r="D68" s="92"/>
      <c r="E68" s="92"/>
      <c r="F68" s="92"/>
      <c r="G68" s="92"/>
      <c r="H68" s="92"/>
      <c r="I68" s="92"/>
      <c r="J68" s="92"/>
    </row>
    <row r="69" spans="1:10" ht="12.75">
      <c r="A69" s="31"/>
      <c r="B69" s="92"/>
      <c r="C69" s="92"/>
      <c r="D69" s="92"/>
      <c r="E69" s="92"/>
      <c r="F69" s="92"/>
      <c r="G69" s="92"/>
      <c r="H69" s="92"/>
      <c r="I69" s="92"/>
      <c r="J69" s="92"/>
    </row>
    <row r="70" spans="1:2" ht="12.75">
      <c r="A70" s="29" t="s">
        <v>57</v>
      </c>
      <c r="B70" s="30" t="s">
        <v>54</v>
      </c>
    </row>
    <row r="71" spans="1:10" ht="12.75">
      <c r="A71" s="31"/>
      <c r="B71" s="212" t="s">
        <v>166</v>
      </c>
      <c r="C71" s="212"/>
      <c r="D71" s="212"/>
      <c r="E71" s="212"/>
      <c r="F71" s="212"/>
      <c r="G71" s="212"/>
      <c r="H71" s="212"/>
      <c r="I71" s="212"/>
      <c r="J71" s="212"/>
    </row>
    <row r="72" spans="1:10" ht="12.75">
      <c r="A72" s="31"/>
      <c r="B72" s="212"/>
      <c r="C72" s="212"/>
      <c r="D72" s="212"/>
      <c r="E72" s="212"/>
      <c r="F72" s="212"/>
      <c r="G72" s="212"/>
      <c r="H72" s="212"/>
      <c r="I72" s="212"/>
      <c r="J72" s="212"/>
    </row>
    <row r="73" spans="1:10" ht="12.75">
      <c r="A73" s="31"/>
      <c r="B73" s="93"/>
      <c r="C73" s="93"/>
      <c r="D73" s="93"/>
      <c r="E73" s="93"/>
      <c r="F73" s="93"/>
      <c r="G73" s="93"/>
      <c r="H73" s="93"/>
      <c r="I73" s="93"/>
      <c r="J73" s="93"/>
    </row>
    <row r="74" spans="1:10" ht="12.75">
      <c r="A74" s="31"/>
      <c r="B74" s="50"/>
      <c r="C74" s="50"/>
      <c r="D74" s="50"/>
      <c r="E74" s="50"/>
      <c r="F74" s="50"/>
      <c r="G74" s="50"/>
      <c r="H74" s="50"/>
      <c r="I74" s="50"/>
      <c r="J74" s="50"/>
    </row>
    <row r="75" spans="1:2" ht="12.75">
      <c r="A75" s="29" t="s">
        <v>59</v>
      </c>
      <c r="B75" s="30" t="s">
        <v>56</v>
      </c>
    </row>
    <row r="76" spans="1:10" ht="12.75">
      <c r="A76" s="29"/>
      <c r="B76" s="32" t="s">
        <v>18</v>
      </c>
      <c r="C76" s="32"/>
      <c r="D76" s="32"/>
      <c r="E76" s="32"/>
      <c r="F76" s="32"/>
      <c r="G76" s="32"/>
      <c r="H76" s="32"/>
      <c r="I76" s="32"/>
      <c r="J76" s="32"/>
    </row>
    <row r="77" spans="1:10" ht="12.75">
      <c r="A77" s="29"/>
      <c r="B77" s="32"/>
      <c r="C77" s="32"/>
      <c r="D77" s="32"/>
      <c r="E77" s="32"/>
      <c r="F77" s="32"/>
      <c r="G77" s="32"/>
      <c r="H77" s="32"/>
      <c r="I77" s="32"/>
      <c r="J77" s="32"/>
    </row>
    <row r="78" spans="1:10" ht="12.75">
      <c r="A78" s="29"/>
      <c r="B78" s="32"/>
      <c r="C78" s="32"/>
      <c r="D78" s="32"/>
      <c r="E78" s="32"/>
      <c r="F78" s="32"/>
      <c r="G78" s="32"/>
      <c r="H78" s="32"/>
      <c r="I78" s="32"/>
      <c r="J78" s="32"/>
    </row>
    <row r="79" spans="1:2" ht="12.75">
      <c r="A79" s="29" t="s">
        <v>60</v>
      </c>
      <c r="B79" s="30" t="s">
        <v>58</v>
      </c>
    </row>
    <row r="80" spans="1:10" ht="12.75">
      <c r="A80" s="31"/>
      <c r="B80" s="32" t="s">
        <v>387</v>
      </c>
      <c r="C80" s="32"/>
      <c r="D80" s="32"/>
      <c r="E80" s="32"/>
      <c r="F80" s="32"/>
      <c r="G80" s="32"/>
      <c r="H80" s="32"/>
      <c r="I80" s="32"/>
      <c r="J80" s="32"/>
    </row>
    <row r="81" spans="1:10" ht="12.75">
      <c r="A81" s="31"/>
      <c r="B81" s="32"/>
      <c r="C81" s="32"/>
      <c r="D81" s="32"/>
      <c r="E81" s="32"/>
      <c r="F81" s="32"/>
      <c r="G81" s="32"/>
      <c r="H81" s="32"/>
      <c r="I81" s="32"/>
      <c r="J81" s="32"/>
    </row>
    <row r="82" spans="1:10" ht="38.25">
      <c r="A82" s="31"/>
      <c r="B82" s="32"/>
      <c r="C82" s="32"/>
      <c r="D82" s="32"/>
      <c r="E82" s="48" t="s">
        <v>191</v>
      </c>
      <c r="F82" s="54" t="s">
        <v>192</v>
      </c>
      <c r="G82" s="48" t="s">
        <v>193</v>
      </c>
      <c r="H82" s="48" t="s">
        <v>196</v>
      </c>
      <c r="I82" s="94" t="s">
        <v>197</v>
      </c>
      <c r="J82" s="95"/>
    </row>
    <row r="83" spans="1:10" ht="12.75">
      <c r="A83" s="31"/>
      <c r="B83" s="32"/>
      <c r="C83" s="32"/>
      <c r="D83" s="32"/>
      <c r="E83" s="48" t="s">
        <v>16</v>
      </c>
      <c r="F83" s="48" t="s">
        <v>142</v>
      </c>
      <c r="G83" s="48" t="s">
        <v>142</v>
      </c>
      <c r="H83" s="48" t="s">
        <v>142</v>
      </c>
      <c r="I83" s="48" t="s">
        <v>142</v>
      </c>
      <c r="J83" s="97"/>
    </row>
    <row r="84" spans="1:10" ht="12.75">
      <c r="A84" s="31"/>
      <c r="B84" s="32"/>
      <c r="C84" s="32"/>
      <c r="D84" s="51" t="s">
        <v>121</v>
      </c>
      <c r="E84" s="44"/>
      <c r="F84" s="98"/>
      <c r="G84" s="44"/>
      <c r="H84" s="99"/>
      <c r="I84" s="70"/>
      <c r="J84" s="100"/>
    </row>
    <row r="85" spans="1:10" ht="12.75">
      <c r="A85" s="31"/>
      <c r="B85" s="32"/>
      <c r="C85" s="32"/>
      <c r="D85" s="51" t="s">
        <v>195</v>
      </c>
      <c r="E85" s="44">
        <v>3223</v>
      </c>
      <c r="F85" s="101">
        <f>23201-3223</f>
        <v>19978</v>
      </c>
      <c r="G85" s="44">
        <v>0</v>
      </c>
      <c r="H85" s="101">
        <v>0</v>
      </c>
      <c r="I85" s="70">
        <f>SUM(E85:H85)</f>
        <v>23201</v>
      </c>
      <c r="J85" s="100"/>
    </row>
    <row r="86" spans="1:10" ht="12.75">
      <c r="A86" s="31"/>
      <c r="B86" s="32"/>
      <c r="C86" s="32"/>
      <c r="D86" s="51" t="s">
        <v>194</v>
      </c>
      <c r="E86" s="44">
        <v>6014</v>
      </c>
      <c r="F86" s="102">
        <v>0</v>
      </c>
      <c r="G86" s="44">
        <v>0</v>
      </c>
      <c r="H86" s="101">
        <f>-E86</f>
        <v>-6014</v>
      </c>
      <c r="I86" s="70">
        <f>SUM(E86:H86)</f>
        <v>0</v>
      </c>
      <c r="J86" s="100"/>
    </row>
    <row r="87" spans="1:10" ht="13.5" thickBot="1">
      <c r="A87" s="31"/>
      <c r="B87" s="32"/>
      <c r="C87" s="32"/>
      <c r="D87" s="51"/>
      <c r="E87" s="103">
        <f>SUM(E85:E86)</f>
        <v>9237</v>
      </c>
      <c r="F87" s="103">
        <f>SUM(F85:F86)</f>
        <v>19978</v>
      </c>
      <c r="G87" s="103">
        <f>SUM(G85:G86)</f>
        <v>0</v>
      </c>
      <c r="H87" s="103">
        <f>SUM(H85:H86)</f>
        <v>-6014</v>
      </c>
      <c r="I87" s="103">
        <f>SUM(I85:I86)</f>
        <v>23201</v>
      </c>
      <c r="J87" s="100"/>
    </row>
    <row r="88" spans="1:10" ht="13.5" thickTop="1">
      <c r="A88" s="31"/>
      <c r="B88" s="32"/>
      <c r="C88" s="32"/>
      <c r="D88" s="51"/>
      <c r="E88" s="44"/>
      <c r="F88" s="98"/>
      <c r="G88" s="44"/>
      <c r="H88" s="99"/>
      <c r="I88" s="70"/>
      <c r="J88" s="100"/>
    </row>
    <row r="89" spans="1:10" ht="12.75">
      <c r="A89" s="31"/>
      <c r="B89" s="32"/>
      <c r="C89" s="32"/>
      <c r="D89" s="51" t="s">
        <v>198</v>
      </c>
      <c r="E89" s="44"/>
      <c r="F89" s="98"/>
      <c r="G89" s="44"/>
      <c r="H89" s="99"/>
      <c r="I89" s="70"/>
      <c r="J89" s="100"/>
    </row>
    <row r="90" spans="1:10" ht="12.75">
      <c r="A90" s="31"/>
      <c r="B90" s="32"/>
      <c r="C90" s="32"/>
      <c r="D90" s="51" t="s">
        <v>199</v>
      </c>
      <c r="E90" s="53">
        <v>-126</v>
      </c>
      <c r="F90" s="104">
        <f>-11864+65</f>
        <v>-11799</v>
      </c>
      <c r="G90" s="53">
        <v>-781</v>
      </c>
      <c r="H90" s="99"/>
      <c r="I90" s="70">
        <f>SUM(E90:H90)</f>
        <v>-12706</v>
      </c>
      <c r="J90" s="100"/>
    </row>
    <row r="91" spans="1:10" ht="12.75">
      <c r="A91" s="31"/>
      <c r="B91" s="32"/>
      <c r="C91" s="32"/>
      <c r="D91" s="51"/>
      <c r="E91" s="44"/>
      <c r="F91" s="98"/>
      <c r="G91" s="44"/>
      <c r="H91" s="99"/>
      <c r="I91" s="70"/>
      <c r="J91" s="100"/>
    </row>
    <row r="92" spans="1:10" ht="12.75">
      <c r="A92" s="31"/>
      <c r="B92" s="32"/>
      <c r="C92" s="32"/>
      <c r="D92" s="51" t="s">
        <v>200</v>
      </c>
      <c r="E92" s="44"/>
      <c r="F92" s="98"/>
      <c r="G92" s="44"/>
      <c r="H92" s="99"/>
      <c r="I92" s="70"/>
      <c r="J92" s="100"/>
    </row>
    <row r="93" spans="1:10" ht="12.75">
      <c r="A93" s="31"/>
      <c r="B93" s="32"/>
      <c r="C93" s="32"/>
      <c r="D93" s="32" t="s">
        <v>201</v>
      </c>
      <c r="E93" s="70"/>
      <c r="F93" s="98"/>
      <c r="G93" s="70"/>
      <c r="H93" s="99"/>
      <c r="I93" s="70">
        <v>-2</v>
      </c>
      <c r="J93" s="100"/>
    </row>
    <row r="94" spans="1:10" ht="12.75">
      <c r="A94" s="31"/>
      <c r="B94" s="32"/>
      <c r="C94" s="32"/>
      <c r="D94" s="32" t="s">
        <v>202</v>
      </c>
      <c r="E94" s="70"/>
      <c r="F94" s="99"/>
      <c r="G94" s="70"/>
      <c r="H94" s="99"/>
      <c r="I94" s="70">
        <v>-696</v>
      </c>
      <c r="J94" s="100"/>
    </row>
    <row r="95" spans="1:10" ht="12.75">
      <c r="A95" s="31"/>
      <c r="B95" s="32"/>
      <c r="C95" s="32"/>
      <c r="D95" s="32" t="s">
        <v>138</v>
      </c>
      <c r="E95" s="32"/>
      <c r="F95" s="32"/>
      <c r="G95" s="32"/>
      <c r="H95" s="32"/>
      <c r="I95" s="105">
        <v>233</v>
      </c>
      <c r="J95" s="32"/>
    </row>
    <row r="96" spans="1:10" ht="12.75">
      <c r="A96" s="31"/>
      <c r="B96" s="32"/>
      <c r="C96" s="32"/>
      <c r="D96" s="32" t="s">
        <v>407</v>
      </c>
      <c r="E96" s="32"/>
      <c r="F96" s="32"/>
      <c r="G96" s="32"/>
      <c r="H96" s="32"/>
      <c r="I96" s="106">
        <f>SUM(I90:I95)</f>
        <v>-13171</v>
      </c>
      <c r="J96" s="106"/>
    </row>
    <row r="97" spans="1:10" ht="12.75">
      <c r="A97" s="31"/>
      <c r="B97" s="32"/>
      <c r="C97" s="32"/>
      <c r="D97" s="32" t="s">
        <v>24</v>
      </c>
      <c r="E97" s="32"/>
      <c r="F97" s="32"/>
      <c r="G97" s="32"/>
      <c r="H97" s="32"/>
      <c r="I97" s="49">
        <f>+'Income Statement'!I31</f>
        <v>524</v>
      </c>
      <c r="J97" s="32"/>
    </row>
    <row r="98" spans="1:10" ht="13.5" thickBot="1">
      <c r="A98" s="31"/>
      <c r="B98" s="32"/>
      <c r="C98" s="32"/>
      <c r="D98" s="32" t="s">
        <v>408</v>
      </c>
      <c r="E98" s="32"/>
      <c r="F98" s="32"/>
      <c r="G98" s="32"/>
      <c r="H98" s="32"/>
      <c r="I98" s="107">
        <f>SUM(I96:I97)</f>
        <v>-12647</v>
      </c>
      <c r="J98" s="32"/>
    </row>
    <row r="99" spans="1:10" ht="13.5" thickTop="1">
      <c r="A99" s="31"/>
      <c r="B99" s="32"/>
      <c r="C99" s="32"/>
      <c r="D99" s="32"/>
      <c r="E99" s="32"/>
      <c r="F99" s="32"/>
      <c r="G99" s="32"/>
      <c r="H99" s="32"/>
      <c r="I99" s="106"/>
      <c r="J99" s="32"/>
    </row>
    <row r="100" spans="1:10" ht="38.25">
      <c r="A100" s="31"/>
      <c r="B100" s="32"/>
      <c r="C100" s="32"/>
      <c r="D100" s="32"/>
      <c r="E100" s="48" t="s">
        <v>191</v>
      </c>
      <c r="F100" s="54" t="s">
        <v>192</v>
      </c>
      <c r="G100" s="48" t="s">
        <v>193</v>
      </c>
      <c r="H100" s="48" t="s">
        <v>196</v>
      </c>
      <c r="I100" s="94" t="s">
        <v>197</v>
      </c>
      <c r="J100" s="32"/>
    </row>
    <row r="101" spans="1:10" ht="12.75">
      <c r="A101" s="31"/>
      <c r="B101" s="32"/>
      <c r="C101" s="32"/>
      <c r="D101" s="32"/>
      <c r="E101" s="48" t="s">
        <v>16</v>
      </c>
      <c r="F101" s="48" t="s">
        <v>142</v>
      </c>
      <c r="G101" s="48" t="s">
        <v>142</v>
      </c>
      <c r="H101" s="48" t="s">
        <v>142</v>
      </c>
      <c r="I101" s="48" t="s">
        <v>142</v>
      </c>
      <c r="J101" s="32"/>
    </row>
    <row r="102" spans="1:10" ht="12.75">
      <c r="A102" s="31"/>
      <c r="B102" s="32"/>
      <c r="C102" s="32"/>
      <c r="D102" s="51" t="s">
        <v>203</v>
      </c>
      <c r="E102" s="44"/>
      <c r="F102" s="98"/>
      <c r="G102" s="44"/>
      <c r="H102" s="99"/>
      <c r="I102" s="70"/>
      <c r="J102" s="32"/>
    </row>
    <row r="103" spans="1:10" ht="12.75">
      <c r="A103" s="31"/>
      <c r="B103" s="32"/>
      <c r="C103" s="32"/>
      <c r="D103" s="51" t="s">
        <v>204</v>
      </c>
      <c r="E103" s="53">
        <f>12672+705+18733-586</f>
        <v>31524</v>
      </c>
      <c r="F103" s="108">
        <f>3724+63+4784+8318+2373+2595-976+65</f>
        <v>20946</v>
      </c>
      <c r="G103" s="53">
        <f>22137-2050+3644</f>
        <v>23731</v>
      </c>
      <c r="H103" s="108">
        <v>-26316</v>
      </c>
      <c r="I103" s="70">
        <f>SUM(E103:H103)</f>
        <v>49885</v>
      </c>
      <c r="J103" s="106"/>
    </row>
    <row r="104" spans="1:10" ht="12.75">
      <c r="A104" s="31"/>
      <c r="B104" s="32"/>
      <c r="C104" s="32"/>
      <c r="D104" s="51" t="s">
        <v>200</v>
      </c>
      <c r="E104" s="70"/>
      <c r="F104" s="109"/>
      <c r="G104" s="70"/>
      <c r="H104" s="110"/>
      <c r="I104" s="70"/>
      <c r="J104" s="32"/>
    </row>
    <row r="105" spans="1:10" ht="12.75">
      <c r="A105" s="31"/>
      <c r="B105" s="32"/>
      <c r="C105" s="32"/>
      <c r="D105" s="51" t="s">
        <v>205</v>
      </c>
      <c r="E105" s="70"/>
      <c r="F105" s="70"/>
      <c r="G105" s="70"/>
      <c r="H105" s="70"/>
      <c r="I105" s="70">
        <v>4625</v>
      </c>
      <c r="J105" s="106"/>
    </row>
    <row r="106" spans="1:10" ht="13.5" thickBot="1">
      <c r="A106" s="31"/>
      <c r="B106" s="32"/>
      <c r="C106" s="32"/>
      <c r="D106" s="51" t="s">
        <v>206</v>
      </c>
      <c r="E106" s="44"/>
      <c r="F106" s="98"/>
      <c r="G106" s="44"/>
      <c r="H106" s="99"/>
      <c r="I106" s="103">
        <f>SUM(I103:I105)</f>
        <v>54510</v>
      </c>
      <c r="J106" s="106"/>
    </row>
    <row r="107" spans="1:10" ht="13.5" thickTop="1">
      <c r="A107" s="31"/>
      <c r="B107" s="32"/>
      <c r="C107" s="32"/>
      <c r="D107" s="51"/>
      <c r="E107" s="44"/>
      <c r="F107" s="98"/>
      <c r="G107" s="44"/>
      <c r="H107" s="99"/>
      <c r="I107" s="70"/>
      <c r="J107" s="106"/>
    </row>
    <row r="108" spans="1:10" ht="12.75">
      <c r="A108" s="31"/>
      <c r="B108" s="32"/>
      <c r="C108" s="32"/>
      <c r="D108" s="51" t="s">
        <v>207</v>
      </c>
      <c r="E108" s="53">
        <f>15814+155+22</f>
        <v>15991</v>
      </c>
      <c r="F108" s="108">
        <f>24807-749+470-2310</f>
        <v>22218</v>
      </c>
      <c r="G108" s="53">
        <f>209+4</f>
        <v>213</v>
      </c>
      <c r="H108" s="108">
        <v>-26316</v>
      </c>
      <c r="I108" s="70">
        <f>SUM(E108:H108)</f>
        <v>12106</v>
      </c>
      <c r="J108" s="106"/>
    </row>
    <row r="109" spans="1:10" ht="12.75">
      <c r="A109" s="31"/>
      <c r="B109" s="32"/>
      <c r="C109" s="32"/>
      <c r="D109" s="51" t="s">
        <v>200</v>
      </c>
      <c r="E109" s="70"/>
      <c r="F109" s="109"/>
      <c r="G109" s="70"/>
      <c r="H109" s="110"/>
      <c r="I109" s="70"/>
      <c r="J109" s="106"/>
    </row>
    <row r="110" spans="1:10" ht="12.75">
      <c r="A110" s="31"/>
      <c r="B110" s="32"/>
      <c r="C110" s="32"/>
      <c r="D110" s="51" t="s">
        <v>208</v>
      </c>
      <c r="E110" s="70"/>
      <c r="F110" s="70"/>
      <c r="G110" s="70"/>
      <c r="H110" s="70"/>
      <c r="I110" s="70">
        <f>+'Balance Sheet'!D39+'Balance Sheet'!D45</f>
        <v>962</v>
      </c>
      <c r="J110" s="32"/>
    </row>
    <row r="111" spans="1:10" ht="13.5" thickBot="1">
      <c r="A111" s="31"/>
      <c r="B111" s="32"/>
      <c r="C111" s="32"/>
      <c r="D111" s="51" t="s">
        <v>209</v>
      </c>
      <c r="E111" s="44"/>
      <c r="F111" s="98"/>
      <c r="G111" s="44"/>
      <c r="H111" s="99"/>
      <c r="I111" s="103">
        <f>+I108+I110</f>
        <v>13068</v>
      </c>
      <c r="J111" s="32"/>
    </row>
    <row r="112" spans="1:10" ht="13.5" thickTop="1">
      <c r="A112" s="31"/>
      <c r="B112" s="32"/>
      <c r="C112" s="32"/>
      <c r="D112" s="32"/>
      <c r="E112" s="70"/>
      <c r="F112" s="98"/>
      <c r="G112" s="70"/>
      <c r="H112" s="99"/>
      <c r="I112" s="70"/>
      <c r="J112" s="32"/>
    </row>
    <row r="113" spans="1:10" ht="12.75">
      <c r="A113" s="31"/>
      <c r="B113" s="32"/>
      <c r="C113" s="32"/>
      <c r="D113" s="32" t="s">
        <v>210</v>
      </c>
      <c r="E113" s="134">
        <v>1961</v>
      </c>
      <c r="F113" s="135">
        <v>128</v>
      </c>
      <c r="G113" s="134">
        <v>0</v>
      </c>
      <c r="H113" s="136"/>
      <c r="I113" s="134">
        <f>SUM(E113:H113)</f>
        <v>2089</v>
      </c>
      <c r="J113" s="32"/>
    </row>
    <row r="114" spans="1:10" ht="12.75">
      <c r="A114" s="31"/>
      <c r="B114" s="32"/>
      <c r="C114" s="32"/>
      <c r="D114" s="32" t="s">
        <v>211</v>
      </c>
      <c r="E114" s="137">
        <f>1878-880</f>
        <v>998</v>
      </c>
      <c r="F114" s="137">
        <v>880</v>
      </c>
      <c r="G114" s="138">
        <v>0</v>
      </c>
      <c r="H114" s="139"/>
      <c r="I114" s="134">
        <f>SUM(E114:H114)</f>
        <v>1878</v>
      </c>
      <c r="J114" s="32"/>
    </row>
    <row r="115" spans="1:10" ht="12.75">
      <c r="A115" s="31"/>
      <c r="B115" s="32"/>
      <c r="C115" s="32"/>
      <c r="D115" s="32" t="s">
        <v>213</v>
      </c>
      <c r="E115" s="137"/>
      <c r="F115" s="137"/>
      <c r="G115" s="138"/>
      <c r="H115" s="139"/>
      <c r="I115" s="134"/>
      <c r="J115" s="32"/>
    </row>
    <row r="116" spans="1:10" ht="12.75">
      <c r="A116" s="31"/>
      <c r="B116" s="32"/>
      <c r="C116" s="32"/>
      <c r="D116" s="32" t="s">
        <v>212</v>
      </c>
      <c r="E116" s="140"/>
      <c r="F116" s="140">
        <v>90</v>
      </c>
      <c r="G116" s="141">
        <v>0</v>
      </c>
      <c r="H116" s="142"/>
      <c r="I116" s="134">
        <f>SUM(E116:H116)</f>
        <v>90</v>
      </c>
      <c r="J116" s="32"/>
    </row>
    <row r="117" spans="1:10" ht="12.75">
      <c r="A117" s="31"/>
      <c r="B117" s="32"/>
      <c r="C117" s="32"/>
      <c r="D117" s="32"/>
      <c r="E117" s="140"/>
      <c r="F117" s="140"/>
      <c r="G117" s="141"/>
      <c r="H117" s="142"/>
      <c r="I117" s="134"/>
      <c r="J117" s="32"/>
    </row>
    <row r="118" spans="1:10" ht="12.75">
      <c r="A118" s="31"/>
      <c r="B118" s="32"/>
      <c r="C118" s="32"/>
      <c r="D118" s="32"/>
      <c r="E118" s="32"/>
      <c r="F118" s="106"/>
      <c r="G118" s="32"/>
      <c r="H118" s="32"/>
      <c r="I118" s="111"/>
      <c r="J118" s="32"/>
    </row>
    <row r="119" spans="1:2" ht="12.75" customHeight="1">
      <c r="A119" s="29" t="s">
        <v>61</v>
      </c>
      <c r="B119" s="30" t="s">
        <v>90</v>
      </c>
    </row>
    <row r="120" spans="1:10" ht="12.75">
      <c r="A120" s="31"/>
      <c r="B120" s="211" t="s">
        <v>292</v>
      </c>
      <c r="C120" s="211"/>
      <c r="D120" s="211"/>
      <c r="E120" s="211"/>
      <c r="F120" s="211"/>
      <c r="G120" s="211"/>
      <c r="H120" s="211"/>
      <c r="I120" s="211"/>
      <c r="J120" s="211"/>
    </row>
    <row r="121" spans="1:10" ht="12.75">
      <c r="A121" s="31"/>
      <c r="B121" s="92"/>
      <c r="C121" s="92"/>
      <c r="D121" s="92"/>
      <c r="E121" s="92"/>
      <c r="F121" s="92"/>
      <c r="G121" s="92"/>
      <c r="H121" s="92"/>
      <c r="I121" s="92"/>
      <c r="J121" s="92"/>
    </row>
    <row r="122" spans="1:10" ht="12.75">
      <c r="A122" s="31"/>
      <c r="B122" s="92"/>
      <c r="C122" s="92"/>
      <c r="D122" s="92"/>
      <c r="E122" s="92"/>
      <c r="F122" s="92"/>
      <c r="G122" s="92"/>
      <c r="H122" s="92"/>
      <c r="I122" s="92"/>
      <c r="J122" s="92"/>
    </row>
    <row r="123" spans="1:2" ht="12.75">
      <c r="A123" s="29" t="s">
        <v>62</v>
      </c>
      <c r="B123" s="30" t="s">
        <v>91</v>
      </c>
    </row>
    <row r="124" spans="1:2" ht="12.75">
      <c r="A124" s="29"/>
      <c r="B124" s="83" t="s">
        <v>303</v>
      </c>
    </row>
    <row r="125" spans="1:2" ht="12.75">
      <c r="A125" s="29"/>
      <c r="B125" s="83"/>
    </row>
    <row r="126" spans="1:2" ht="12.75">
      <c r="A126" s="29"/>
      <c r="B126" s="83"/>
    </row>
    <row r="127" spans="1:2" ht="12.75">
      <c r="A127" s="29" t="s">
        <v>63</v>
      </c>
      <c r="B127" s="30" t="s">
        <v>331</v>
      </c>
    </row>
    <row r="128" spans="1:10" ht="12.75">
      <c r="A128" s="31"/>
      <c r="B128" s="220" t="s">
        <v>332</v>
      </c>
      <c r="C128" s="220"/>
      <c r="D128" s="220"/>
      <c r="E128" s="220"/>
      <c r="F128" s="220"/>
      <c r="G128" s="220"/>
      <c r="H128" s="220"/>
      <c r="I128" s="220"/>
      <c r="J128" s="220"/>
    </row>
    <row r="129" spans="1:10" ht="12.75">
      <c r="A129" s="31"/>
      <c r="B129" s="220"/>
      <c r="C129" s="220"/>
      <c r="D129" s="220"/>
      <c r="E129" s="220"/>
      <c r="F129" s="220"/>
      <c r="G129" s="220"/>
      <c r="H129" s="220"/>
      <c r="I129" s="220"/>
      <c r="J129" s="220"/>
    </row>
    <row r="130" spans="1:10" ht="12.75">
      <c r="A130" s="31"/>
      <c r="B130" s="129"/>
      <c r="C130" s="129"/>
      <c r="D130" s="129"/>
      <c r="E130" s="129"/>
      <c r="F130" s="129"/>
      <c r="G130" s="129"/>
      <c r="H130" s="129"/>
      <c r="I130" s="129"/>
      <c r="J130" s="129"/>
    </row>
    <row r="131" spans="1:10" ht="12.75">
      <c r="A131" s="31"/>
      <c r="B131" s="129"/>
      <c r="C131" s="129"/>
      <c r="D131" s="129"/>
      <c r="E131" s="129"/>
      <c r="F131" s="129"/>
      <c r="G131" s="129"/>
      <c r="H131" s="129"/>
      <c r="I131" s="129"/>
      <c r="J131" s="129"/>
    </row>
    <row r="132" spans="1:10" ht="12.75">
      <c r="A132" s="31"/>
      <c r="B132" s="129"/>
      <c r="C132" s="129"/>
      <c r="D132" s="129"/>
      <c r="E132" s="129"/>
      <c r="F132" s="129"/>
      <c r="G132" s="129"/>
      <c r="H132" s="129"/>
      <c r="I132" s="129"/>
      <c r="J132" s="129"/>
    </row>
    <row r="133" ht="12.75">
      <c r="A133" s="31"/>
    </row>
    <row r="134" spans="1:2" ht="12.75">
      <c r="A134" s="29" t="s">
        <v>65</v>
      </c>
      <c r="B134" s="30" t="s">
        <v>162</v>
      </c>
    </row>
    <row r="135" spans="1:2" ht="12.75">
      <c r="A135" s="31"/>
      <c r="B135" s="17" t="s">
        <v>214</v>
      </c>
    </row>
    <row r="136" spans="1:9" ht="12.75">
      <c r="A136" s="31"/>
      <c r="B136" s="30" t="s">
        <v>215</v>
      </c>
      <c r="H136" s="29" t="s">
        <v>217</v>
      </c>
      <c r="I136" s="29" t="s">
        <v>216</v>
      </c>
    </row>
    <row r="137" spans="1:10" ht="12.75">
      <c r="A137" s="31"/>
      <c r="B137" s="30"/>
      <c r="H137" s="172" t="s">
        <v>385</v>
      </c>
      <c r="I137" s="172" t="str">
        <f>H137</f>
        <v>31/12/2006</v>
      </c>
      <c r="J137" s="112"/>
    </row>
    <row r="138" spans="1:10" ht="12.75">
      <c r="A138" s="31"/>
      <c r="B138" s="30"/>
      <c r="H138" s="178" t="s">
        <v>283</v>
      </c>
      <c r="I138" s="178" t="s">
        <v>283</v>
      </c>
      <c r="J138" s="113"/>
    </row>
    <row r="139" spans="1:9" ht="12.75">
      <c r="A139" s="31"/>
      <c r="B139" s="30"/>
      <c r="D139" s="17" t="s">
        <v>228</v>
      </c>
      <c r="H139" s="31" t="s">
        <v>221</v>
      </c>
      <c r="I139" s="113">
        <v>3708905</v>
      </c>
    </row>
    <row r="140" spans="1:9" ht="12.75">
      <c r="A140" s="31"/>
      <c r="B140" s="30"/>
      <c r="D140" s="17" t="s">
        <v>218</v>
      </c>
      <c r="I140" s="113"/>
    </row>
    <row r="141" spans="1:9" ht="12.75">
      <c r="A141" s="31"/>
      <c r="B141" s="30"/>
      <c r="D141" s="17" t="s">
        <v>219</v>
      </c>
      <c r="H141" s="44">
        <v>3700000</v>
      </c>
      <c r="I141" s="31" t="s">
        <v>221</v>
      </c>
    </row>
    <row r="142" spans="1:9" ht="13.5" thickBot="1">
      <c r="A142" s="31"/>
      <c r="B142" s="30"/>
      <c r="H142" s="103">
        <f>H141</f>
        <v>3700000</v>
      </c>
      <c r="I142" s="180">
        <f>I139</f>
        <v>3708905</v>
      </c>
    </row>
    <row r="143" spans="1:2" ht="13.5" thickTop="1">
      <c r="A143" s="31"/>
      <c r="B143" s="30"/>
    </row>
    <row r="144" spans="1:10" ht="12.75">
      <c r="A144" s="31"/>
      <c r="B144" s="220" t="s">
        <v>220</v>
      </c>
      <c r="C144" s="220"/>
      <c r="D144" s="220"/>
      <c r="E144" s="220"/>
      <c r="F144" s="220"/>
      <c r="G144" s="220"/>
      <c r="H144" s="220"/>
      <c r="I144" s="220"/>
      <c r="J144" s="220"/>
    </row>
    <row r="145" spans="1:10" ht="12.75">
      <c r="A145" s="31"/>
      <c r="B145" s="220"/>
      <c r="C145" s="220"/>
      <c r="D145" s="220"/>
      <c r="E145" s="220"/>
      <c r="F145" s="220"/>
      <c r="G145" s="220"/>
      <c r="H145" s="220"/>
      <c r="I145" s="220"/>
      <c r="J145" s="220"/>
    </row>
    <row r="146" spans="1:10" ht="12.75">
      <c r="A146" s="31"/>
      <c r="B146" s="220"/>
      <c r="C146" s="220"/>
      <c r="D146" s="220"/>
      <c r="E146" s="220"/>
      <c r="F146" s="220"/>
      <c r="G146" s="220"/>
      <c r="H146" s="220"/>
      <c r="I146" s="220"/>
      <c r="J146" s="220"/>
    </row>
    <row r="147" spans="1:10" ht="12.75">
      <c r="A147" s="31"/>
      <c r="B147" s="220"/>
      <c r="C147" s="220"/>
      <c r="D147" s="220"/>
      <c r="E147" s="220"/>
      <c r="F147" s="220"/>
      <c r="G147" s="220"/>
      <c r="H147" s="220"/>
      <c r="I147" s="220"/>
      <c r="J147" s="220"/>
    </row>
    <row r="148" spans="1:10" ht="12.75">
      <c r="A148" s="31"/>
      <c r="B148" s="220" t="s">
        <v>304</v>
      </c>
      <c r="C148" s="220"/>
      <c r="D148" s="220"/>
      <c r="E148" s="220"/>
      <c r="F148" s="220"/>
      <c r="G148" s="220"/>
      <c r="H148" s="220"/>
      <c r="I148" s="220"/>
      <c r="J148" s="220"/>
    </row>
    <row r="149" spans="1:10" ht="12.75">
      <c r="A149" s="31"/>
      <c r="B149" s="220"/>
      <c r="C149" s="220"/>
      <c r="D149" s="220"/>
      <c r="E149" s="220"/>
      <c r="F149" s="220"/>
      <c r="G149" s="220"/>
      <c r="H149" s="220"/>
      <c r="I149" s="220"/>
      <c r="J149" s="220"/>
    </row>
    <row r="150" spans="1:10" ht="12.75">
      <c r="A150" s="31"/>
      <c r="B150" s="129"/>
      <c r="C150" s="129"/>
      <c r="D150" s="129"/>
      <c r="E150" s="129"/>
      <c r="F150" s="129"/>
      <c r="G150" s="129"/>
      <c r="H150" s="129"/>
      <c r="I150" s="129"/>
      <c r="J150" s="129"/>
    </row>
    <row r="151" spans="1:10" ht="12.75">
      <c r="A151" s="31"/>
      <c r="B151" s="220" t="s">
        <v>222</v>
      </c>
      <c r="C151" s="220"/>
      <c r="D151" s="220"/>
      <c r="E151" s="220"/>
      <c r="F151" s="220"/>
      <c r="G151" s="220"/>
      <c r="H151" s="220"/>
      <c r="I151" s="220"/>
      <c r="J151" s="220"/>
    </row>
    <row r="152" spans="1:10" ht="12.75">
      <c r="A152" s="31"/>
      <c r="B152" s="220"/>
      <c r="C152" s="220"/>
      <c r="D152" s="220"/>
      <c r="E152" s="220"/>
      <c r="F152" s="220"/>
      <c r="G152" s="220"/>
      <c r="H152" s="220"/>
      <c r="I152" s="220"/>
      <c r="J152" s="220"/>
    </row>
    <row r="153" spans="1:10" ht="12.75">
      <c r="A153" s="31"/>
      <c r="B153" s="129"/>
      <c r="C153" s="129"/>
      <c r="D153" s="129"/>
      <c r="E153" s="129"/>
      <c r="F153" s="129"/>
      <c r="G153" s="129"/>
      <c r="H153" s="129"/>
      <c r="I153" s="129"/>
      <c r="J153" s="129"/>
    </row>
    <row r="154" ht="12.75">
      <c r="A154" s="31"/>
    </row>
    <row r="155" spans="1:2" ht="12.75">
      <c r="A155" s="29" t="s">
        <v>67</v>
      </c>
      <c r="B155" s="30" t="s">
        <v>64</v>
      </c>
    </row>
    <row r="156" spans="1:10" ht="11.25" customHeight="1">
      <c r="A156" s="29"/>
      <c r="B156" s="30"/>
      <c r="G156" s="29"/>
      <c r="H156" s="29"/>
      <c r="I156" s="29" t="s">
        <v>141</v>
      </c>
      <c r="J156" s="29"/>
    </row>
    <row r="157" spans="1:10" ht="12.75">
      <c r="A157" s="29"/>
      <c r="B157" s="30"/>
      <c r="C157" s="52"/>
      <c r="G157" s="29"/>
      <c r="H157" s="29"/>
      <c r="I157" s="172" t="str">
        <f>$H$137</f>
        <v>31/12/2006</v>
      </c>
      <c r="J157" s="29"/>
    </row>
    <row r="158" spans="1:10" ht="12" customHeight="1">
      <c r="A158" s="29"/>
      <c r="B158" s="30"/>
      <c r="G158" s="29"/>
      <c r="H158" s="29"/>
      <c r="I158" s="29" t="s">
        <v>16</v>
      </c>
      <c r="J158" s="29"/>
    </row>
    <row r="159" spans="1:10" ht="12.75">
      <c r="A159" s="29"/>
      <c r="B159" s="30"/>
      <c r="C159" s="17" t="s">
        <v>224</v>
      </c>
      <c r="G159" s="44"/>
      <c r="H159" s="67"/>
      <c r="I159" s="44"/>
      <c r="J159" s="67"/>
    </row>
    <row r="160" spans="1:10" ht="12.75">
      <c r="A160" s="29"/>
      <c r="B160" s="30"/>
      <c r="C160" s="89" t="s">
        <v>131</v>
      </c>
      <c r="D160" s="89"/>
      <c r="G160" s="44"/>
      <c r="H160" s="67"/>
      <c r="I160" s="70">
        <v>701</v>
      </c>
      <c r="J160" s="67"/>
    </row>
    <row r="161" spans="1:10" ht="13.5" thickBot="1">
      <c r="A161" s="29"/>
      <c r="B161" s="30"/>
      <c r="C161" s="89"/>
      <c r="D161" s="89"/>
      <c r="G161" s="44"/>
      <c r="H161" s="67"/>
      <c r="I161" s="103">
        <f>+I160</f>
        <v>701</v>
      </c>
      <c r="J161" s="67"/>
    </row>
    <row r="162" spans="1:8" ht="13.5" thickTop="1">
      <c r="A162" s="31"/>
      <c r="C162" s="181"/>
      <c r="D162" s="58"/>
      <c r="E162" s="58"/>
      <c r="F162" s="58"/>
      <c r="G162" s="58"/>
      <c r="H162" s="58"/>
    </row>
    <row r="163" spans="1:7" ht="12.75">
      <c r="A163" s="31"/>
      <c r="C163" s="51" t="s">
        <v>225</v>
      </c>
      <c r="G163" s="58"/>
    </row>
    <row r="164" spans="1:9" ht="12.75">
      <c r="A164" s="31"/>
      <c r="C164" s="89" t="s">
        <v>337</v>
      </c>
      <c r="G164" s="58"/>
      <c r="I164" s="17">
        <v>171</v>
      </c>
    </row>
    <row r="165" spans="1:9" ht="13.5" thickBot="1">
      <c r="A165" s="31"/>
      <c r="G165" s="58"/>
      <c r="I165" s="182">
        <f>SUM(I164:I164)</f>
        <v>171</v>
      </c>
    </row>
    <row r="166" spans="1:9" ht="13.5" thickTop="1">
      <c r="A166" s="31"/>
      <c r="G166" s="58"/>
      <c r="I166" s="158"/>
    </row>
    <row r="167" spans="1:9" ht="12.75">
      <c r="A167" s="31"/>
      <c r="G167" s="58"/>
      <c r="I167" s="58"/>
    </row>
    <row r="168" spans="1:2" ht="12.75">
      <c r="A168" s="29" t="s">
        <v>264</v>
      </c>
      <c r="B168" s="30" t="s">
        <v>66</v>
      </c>
    </row>
    <row r="169" spans="1:2" ht="12.75">
      <c r="A169" s="31"/>
      <c r="B169" s="17" t="s">
        <v>375</v>
      </c>
    </row>
    <row r="170" spans="1:9" ht="12.75">
      <c r="A170" s="31"/>
      <c r="I170" s="48" t="s">
        <v>376</v>
      </c>
    </row>
    <row r="171" spans="1:9" ht="12.75">
      <c r="A171" s="31"/>
      <c r="I171" s="172" t="str">
        <f>$H$137</f>
        <v>31/12/2006</v>
      </c>
    </row>
    <row r="172" spans="1:9" ht="12.75">
      <c r="A172" s="31"/>
      <c r="I172" s="48" t="s">
        <v>16</v>
      </c>
    </row>
    <row r="173" spans="1:9" ht="12.75">
      <c r="A173" s="31"/>
      <c r="B173" s="17" t="s">
        <v>155</v>
      </c>
      <c r="I173" s="48"/>
    </row>
    <row r="174" spans="1:9" ht="13.5" thickBot="1">
      <c r="A174" s="31"/>
      <c r="C174" s="17" t="s">
        <v>151</v>
      </c>
      <c r="I174" s="73">
        <v>4606</v>
      </c>
    </row>
    <row r="175" spans="1:2" ht="13.5" thickTop="1">
      <c r="A175" s="31"/>
      <c r="B175" s="17" t="s">
        <v>175</v>
      </c>
    </row>
    <row r="176" spans="1:9" ht="13.5" thickBot="1">
      <c r="A176" s="31"/>
      <c r="C176" s="83" t="s">
        <v>152</v>
      </c>
      <c r="I176" s="73">
        <f>645+28+2361</f>
        <v>3034</v>
      </c>
    </row>
    <row r="177" spans="1:9" ht="13.5" thickTop="1">
      <c r="A177" s="31"/>
      <c r="B177" s="17" t="s">
        <v>156</v>
      </c>
      <c r="C177" s="83"/>
      <c r="I177" s="70"/>
    </row>
    <row r="178" spans="1:9" ht="13.5" thickBot="1">
      <c r="A178" s="31"/>
      <c r="C178" s="83" t="s">
        <v>154</v>
      </c>
      <c r="I178" s="73">
        <v>460</v>
      </c>
    </row>
    <row r="179" spans="1:9" ht="13.5" thickTop="1">
      <c r="A179" s="31"/>
      <c r="C179" s="83"/>
      <c r="I179" s="70"/>
    </row>
    <row r="180" ht="12.75">
      <c r="A180" s="31"/>
    </row>
    <row r="181" spans="1:10" ht="12.75">
      <c r="A181" s="31"/>
      <c r="B181" s="57"/>
      <c r="C181" s="57"/>
      <c r="D181" s="57"/>
      <c r="E181" s="57"/>
      <c r="F181" s="57"/>
      <c r="G181" s="57"/>
      <c r="H181" s="57"/>
      <c r="I181" s="57"/>
      <c r="J181" s="57"/>
    </row>
    <row r="182" spans="1:10" ht="12.75">
      <c r="A182" s="31"/>
      <c r="B182" s="57"/>
      <c r="C182" s="57"/>
      <c r="D182" s="57"/>
      <c r="E182" s="57"/>
      <c r="F182" s="57"/>
      <c r="G182" s="57"/>
      <c r="H182" s="57"/>
      <c r="I182" s="57"/>
      <c r="J182" s="57"/>
    </row>
    <row r="183" spans="1:10" ht="12.75">
      <c r="A183" s="31"/>
      <c r="B183" s="57"/>
      <c r="C183" s="57"/>
      <c r="D183" s="57"/>
      <c r="E183" s="57"/>
      <c r="F183" s="57"/>
      <c r="G183" s="57"/>
      <c r="H183" s="57"/>
      <c r="I183" s="57"/>
      <c r="J183" s="57"/>
    </row>
    <row r="184" spans="1:10" ht="12.75">
      <c r="A184" s="31"/>
      <c r="B184" s="57"/>
      <c r="C184" s="57"/>
      <c r="D184" s="57"/>
      <c r="E184" s="57"/>
      <c r="F184" s="57"/>
      <c r="G184" s="57"/>
      <c r="H184" s="57"/>
      <c r="I184" s="57"/>
      <c r="J184" s="57"/>
    </row>
    <row r="185" spans="1:10" ht="12.75">
      <c r="A185" s="31"/>
      <c r="B185" s="220" t="s">
        <v>153</v>
      </c>
      <c r="C185" s="220"/>
      <c r="D185" s="220"/>
      <c r="E185" s="220"/>
      <c r="F185" s="220"/>
      <c r="G185" s="220"/>
      <c r="H185" s="220"/>
      <c r="I185" s="220"/>
      <c r="J185" s="220"/>
    </row>
    <row r="186" spans="1:10" ht="12.75">
      <c r="A186" s="31"/>
      <c r="B186" s="220"/>
      <c r="C186" s="220"/>
      <c r="D186" s="220"/>
      <c r="E186" s="220"/>
      <c r="F186" s="220"/>
      <c r="G186" s="220"/>
      <c r="H186" s="220"/>
      <c r="I186" s="220"/>
      <c r="J186" s="220"/>
    </row>
    <row r="187" spans="1:10" ht="12.75">
      <c r="A187" s="31"/>
      <c r="B187" s="129"/>
      <c r="C187" s="129"/>
      <c r="D187" s="129"/>
      <c r="E187" s="129"/>
      <c r="F187" s="129"/>
      <c r="G187" s="129"/>
      <c r="H187" s="129"/>
      <c r="I187" s="129"/>
      <c r="J187" s="129"/>
    </row>
    <row r="188" ht="12.75">
      <c r="A188" s="31"/>
    </row>
    <row r="189" spans="1:2" ht="12.75">
      <c r="A189" s="29" t="s">
        <v>265</v>
      </c>
      <c r="B189" s="30" t="s">
        <v>68</v>
      </c>
    </row>
    <row r="190" spans="1:9" ht="12.75">
      <c r="A190" s="29"/>
      <c r="B190" s="30"/>
      <c r="I190" s="29" t="s">
        <v>141</v>
      </c>
    </row>
    <row r="191" spans="1:9" ht="12.75">
      <c r="A191" s="31"/>
      <c r="I191" s="172" t="str">
        <f>$H$137</f>
        <v>31/12/2006</v>
      </c>
    </row>
    <row r="192" spans="1:9" ht="12.75">
      <c r="A192" s="31"/>
      <c r="I192" s="29" t="s">
        <v>16</v>
      </c>
    </row>
    <row r="193" spans="1:9" ht="12.75">
      <c r="A193" s="31"/>
      <c r="B193" s="17" t="s">
        <v>15</v>
      </c>
      <c r="I193" s="74">
        <f>+'Balance Sheet'!D22</f>
        <v>4625</v>
      </c>
    </row>
    <row r="194" spans="1:9" ht="12.75">
      <c r="A194" s="31"/>
      <c r="B194" s="17" t="s">
        <v>356</v>
      </c>
      <c r="I194" s="74">
        <f>+'Balance Sheet'!D23</f>
        <v>1015</v>
      </c>
    </row>
    <row r="195" spans="1:9" ht="12.75">
      <c r="A195" s="31"/>
      <c r="B195" s="17" t="s">
        <v>69</v>
      </c>
      <c r="I195" s="74">
        <f>+'Balance Sheet'!D24</f>
        <v>5507</v>
      </c>
    </row>
    <row r="196" spans="1:9" ht="12.75">
      <c r="A196" s="31"/>
      <c r="B196" s="17" t="s">
        <v>180</v>
      </c>
      <c r="I196" s="70">
        <f>-'Balance Sheet'!D47</f>
        <v>-2229</v>
      </c>
    </row>
    <row r="197" ht="13.5" thickBot="1">
      <c r="I197" s="103">
        <f>SUM(I193:I196)</f>
        <v>8918</v>
      </c>
    </row>
    <row r="198" ht="13.5" thickTop="1">
      <c r="I198" s="70"/>
    </row>
    <row r="199" ht="12.75">
      <c r="I199" s="70"/>
    </row>
    <row r="200" ht="12.75">
      <c r="I200" s="70"/>
    </row>
    <row r="201" ht="12.75">
      <c r="I201" s="70"/>
    </row>
    <row r="202" spans="1:10" ht="12.75">
      <c r="A202" s="29" t="s">
        <v>70</v>
      </c>
      <c r="B202" s="214" t="s">
        <v>293</v>
      </c>
      <c r="C202" s="231"/>
      <c r="D202" s="231"/>
      <c r="E202" s="231"/>
      <c r="F202" s="231"/>
      <c r="G202" s="231"/>
      <c r="H202" s="231"/>
      <c r="I202" s="231"/>
      <c r="J202" s="231"/>
    </row>
    <row r="203" spans="1:10" ht="12.75">
      <c r="A203" s="29"/>
      <c r="B203" s="231"/>
      <c r="C203" s="231"/>
      <c r="D203" s="231"/>
      <c r="E203" s="231"/>
      <c r="F203" s="231"/>
      <c r="G203" s="231"/>
      <c r="H203" s="231"/>
      <c r="I203" s="231"/>
      <c r="J203" s="231"/>
    </row>
    <row r="204" spans="1:10" ht="12.75">
      <c r="A204" s="29"/>
      <c r="B204" s="155"/>
      <c r="C204" s="155"/>
      <c r="D204" s="155"/>
      <c r="E204" s="155"/>
      <c r="F204" s="155"/>
      <c r="G204" s="155"/>
      <c r="H204" s="155"/>
      <c r="I204" s="155"/>
      <c r="J204" s="155"/>
    </row>
    <row r="205" ht="12.75">
      <c r="A205" s="31"/>
    </row>
    <row r="206" spans="1:2" ht="12.75">
      <c r="A206" s="29" t="s">
        <v>71</v>
      </c>
      <c r="B206" s="30" t="s">
        <v>72</v>
      </c>
    </row>
    <row r="207" spans="1:10" ht="12.75" customHeight="1">
      <c r="A207" s="29"/>
      <c r="B207" s="220" t="s">
        <v>424</v>
      </c>
      <c r="C207" s="220"/>
      <c r="D207" s="220"/>
      <c r="E207" s="220"/>
      <c r="F207" s="220"/>
      <c r="G207" s="220"/>
      <c r="H207" s="220"/>
      <c r="I207" s="220"/>
      <c r="J207" s="220"/>
    </row>
    <row r="208" spans="1:10" ht="12.75">
      <c r="A208" s="29"/>
      <c r="B208" s="220"/>
      <c r="C208" s="220"/>
      <c r="D208" s="220"/>
      <c r="E208" s="220"/>
      <c r="F208" s="220"/>
      <c r="G208" s="220"/>
      <c r="H208" s="220"/>
      <c r="I208" s="220"/>
      <c r="J208" s="220"/>
    </row>
    <row r="209" spans="1:10" ht="12.75">
      <c r="A209" s="29"/>
      <c r="B209" s="93"/>
      <c r="C209" s="93"/>
      <c r="D209" s="93"/>
      <c r="E209" s="93"/>
      <c r="F209" s="115"/>
      <c r="G209" s="93"/>
      <c r="H209" s="93"/>
      <c r="I209" s="93"/>
      <c r="J209" s="93"/>
    </row>
    <row r="210" spans="1:11" ht="12.75">
      <c r="A210" s="29"/>
      <c r="B210" s="93"/>
      <c r="C210" s="93"/>
      <c r="D210" s="184"/>
      <c r="E210" s="116" t="s">
        <v>377</v>
      </c>
      <c r="F210" s="116" t="s">
        <v>361</v>
      </c>
      <c r="G210" s="116" t="s">
        <v>285</v>
      </c>
      <c r="H210" s="116" t="s">
        <v>364</v>
      </c>
      <c r="I210" s="116" t="s">
        <v>34</v>
      </c>
      <c r="K210" s="93"/>
    </row>
    <row r="211" spans="1:11" ht="12.75">
      <c r="A211" s="29"/>
      <c r="B211" s="93"/>
      <c r="C211" s="93"/>
      <c r="D211" s="185"/>
      <c r="E211" s="117"/>
      <c r="F211" s="117"/>
      <c r="G211" s="117"/>
      <c r="H211" s="117"/>
      <c r="I211" s="117"/>
      <c r="K211" s="93"/>
    </row>
    <row r="212" spans="1:11" ht="12.75">
      <c r="A212" s="29"/>
      <c r="B212" s="93"/>
      <c r="C212" s="93"/>
      <c r="D212" s="186"/>
      <c r="E212" s="118" t="s">
        <v>16</v>
      </c>
      <c r="F212" s="118" t="s">
        <v>16</v>
      </c>
      <c r="G212" s="118" t="s">
        <v>16</v>
      </c>
      <c r="H212" s="118" t="str">
        <f>G212</f>
        <v>RM'000</v>
      </c>
      <c r="I212" s="118" t="str">
        <f>H212</f>
        <v>RM'000</v>
      </c>
      <c r="K212" s="93"/>
    </row>
    <row r="213" spans="1:11" ht="12.75">
      <c r="A213" s="29"/>
      <c r="B213" s="93"/>
      <c r="C213" s="93"/>
      <c r="D213" s="183" t="s">
        <v>19</v>
      </c>
      <c r="E213" s="119">
        <f>'Income Statement'!E13</f>
        <v>3730</v>
      </c>
      <c r="F213" s="119">
        <v>5381</v>
      </c>
      <c r="G213" s="119">
        <v>7743</v>
      </c>
      <c r="H213" s="131">
        <v>6347</v>
      </c>
      <c r="I213" s="131">
        <f>SUM(E213:H213)</f>
        <v>23201</v>
      </c>
      <c r="K213" s="93"/>
    </row>
    <row r="214" spans="1:11" ht="12.75">
      <c r="A214" s="29"/>
      <c r="B214" s="93"/>
      <c r="C214" s="93"/>
      <c r="D214" s="183" t="s">
        <v>402</v>
      </c>
      <c r="E214" s="119">
        <f>'Income Statement'!E29</f>
        <v>-12221</v>
      </c>
      <c r="F214" s="119">
        <v>-1303.4</v>
      </c>
      <c r="G214" s="119">
        <v>237.4</v>
      </c>
      <c r="H214" s="131">
        <v>116</v>
      </c>
      <c r="I214" s="131">
        <f>SUM(E214:H214)</f>
        <v>-13171</v>
      </c>
      <c r="K214" s="93"/>
    </row>
    <row r="215" spans="1:11" ht="12.75">
      <c r="A215" s="29"/>
      <c r="B215" s="93"/>
      <c r="C215" s="93"/>
      <c r="D215" s="183" t="s">
        <v>403</v>
      </c>
      <c r="E215" s="119">
        <f>'Income Statement'!E33</f>
        <v>-12075</v>
      </c>
      <c r="F215" s="119">
        <v>-763</v>
      </c>
      <c r="G215" s="119">
        <v>165</v>
      </c>
      <c r="H215" s="130">
        <v>26</v>
      </c>
      <c r="I215" s="131">
        <f>SUM(E215:H215)</f>
        <v>-12647</v>
      </c>
      <c r="J215" s="91"/>
      <c r="K215" s="93"/>
    </row>
    <row r="216" spans="1:10" ht="12.75">
      <c r="A216" s="29"/>
      <c r="B216" s="93"/>
      <c r="C216" s="93"/>
      <c r="D216" s="115"/>
      <c r="E216" s="120"/>
      <c r="F216" s="120"/>
      <c r="G216" s="70"/>
      <c r="H216" s="120"/>
      <c r="J216" s="93"/>
    </row>
    <row r="217" spans="1:10" ht="12.75">
      <c r="A217" s="29"/>
      <c r="B217" s="93"/>
      <c r="C217" s="93"/>
      <c r="D217" s="93"/>
      <c r="E217" s="208"/>
      <c r="F217" s="93"/>
      <c r="G217" s="93"/>
      <c r="H217" s="93"/>
      <c r="I217" s="93"/>
      <c r="J217" s="93"/>
    </row>
    <row r="218" spans="1:2" ht="12.75">
      <c r="A218" s="29" t="s">
        <v>73</v>
      </c>
      <c r="B218" s="30" t="s">
        <v>99</v>
      </c>
    </row>
    <row r="219" spans="1:10" ht="22.5" customHeight="1">
      <c r="A219" s="29"/>
      <c r="B219" s="242" t="s">
        <v>426</v>
      </c>
      <c r="C219" s="242"/>
      <c r="D219" s="242"/>
      <c r="E219" s="242"/>
      <c r="F219" s="242"/>
      <c r="G219" s="242"/>
      <c r="H219" s="242"/>
      <c r="I219" s="242"/>
      <c r="J219" s="242"/>
    </row>
    <row r="220" spans="1:10" ht="16.5" customHeight="1">
      <c r="A220" s="29"/>
      <c r="B220" s="242"/>
      <c r="C220" s="242"/>
      <c r="D220" s="242"/>
      <c r="E220" s="242"/>
      <c r="F220" s="242"/>
      <c r="G220" s="242"/>
      <c r="H220" s="242"/>
      <c r="I220" s="242"/>
      <c r="J220" s="242"/>
    </row>
    <row r="221" spans="1:10" ht="11.25" customHeight="1">
      <c r="A221" s="29"/>
      <c r="B221" s="242"/>
      <c r="C221" s="242"/>
      <c r="D221" s="242"/>
      <c r="E221" s="242"/>
      <c r="F221" s="242"/>
      <c r="G221" s="242"/>
      <c r="H221" s="242"/>
      <c r="I221" s="242"/>
      <c r="J221" s="242"/>
    </row>
    <row r="222" spans="1:10" ht="18.75" customHeight="1">
      <c r="A222" s="29"/>
      <c r="B222" s="242"/>
      <c r="C222" s="242"/>
      <c r="D222" s="242"/>
      <c r="E222" s="242"/>
      <c r="F222" s="242"/>
      <c r="G222" s="242"/>
      <c r="H222" s="242"/>
      <c r="I222" s="242"/>
      <c r="J222" s="242"/>
    </row>
    <row r="223" spans="1:10" ht="12.75">
      <c r="A223" s="29"/>
      <c r="B223" s="50"/>
      <c r="C223" s="50"/>
      <c r="D223" s="50"/>
      <c r="E223" s="50"/>
      <c r="F223" s="50"/>
      <c r="G223" s="50"/>
      <c r="H223" s="50"/>
      <c r="I223" s="50"/>
      <c r="J223" s="50"/>
    </row>
    <row r="224" spans="1:10" ht="12.75">
      <c r="A224" s="29"/>
      <c r="B224" s="50"/>
      <c r="C224" s="50"/>
      <c r="D224" s="50"/>
      <c r="E224" s="50"/>
      <c r="F224" s="50"/>
      <c r="G224" s="50"/>
      <c r="H224" s="50"/>
      <c r="I224" s="50"/>
      <c r="J224" s="50"/>
    </row>
    <row r="225" spans="1:17" ht="12.75">
      <c r="A225" s="29" t="s">
        <v>74</v>
      </c>
      <c r="B225" s="30" t="s">
        <v>75</v>
      </c>
      <c r="K225" s="58"/>
      <c r="L225" s="58"/>
      <c r="M225" s="58"/>
      <c r="N225" s="58"/>
      <c r="O225" s="58"/>
      <c r="P225" s="58"/>
      <c r="Q225" s="58"/>
    </row>
    <row r="226" spans="1:17" ht="12.75">
      <c r="A226" s="31"/>
      <c r="B226" s="212" t="s">
        <v>409</v>
      </c>
      <c r="C226" s="212"/>
      <c r="D226" s="212"/>
      <c r="E226" s="212"/>
      <c r="F226" s="212"/>
      <c r="G226" s="212"/>
      <c r="H226" s="212"/>
      <c r="I226" s="212"/>
      <c r="J226" s="212"/>
      <c r="K226" s="58"/>
      <c r="L226" s="58"/>
      <c r="M226" s="58"/>
      <c r="N226" s="58"/>
      <c r="O226" s="58"/>
      <c r="P226" s="58"/>
      <c r="Q226" s="58"/>
    </row>
    <row r="227" spans="1:17" ht="12.75">
      <c r="A227" s="31"/>
      <c r="B227" s="212"/>
      <c r="C227" s="212"/>
      <c r="D227" s="212"/>
      <c r="E227" s="212"/>
      <c r="F227" s="212"/>
      <c r="G227" s="212"/>
      <c r="H227" s="212"/>
      <c r="I227" s="212"/>
      <c r="J227" s="212"/>
      <c r="K227" s="58"/>
      <c r="L227" s="58"/>
      <c r="M227" s="58"/>
      <c r="N227" s="58"/>
      <c r="O227" s="58"/>
      <c r="P227" s="58"/>
      <c r="Q227" s="58"/>
    </row>
    <row r="228" spans="1:17" ht="12.75">
      <c r="A228" s="31"/>
      <c r="B228" s="212"/>
      <c r="C228" s="212"/>
      <c r="D228" s="212"/>
      <c r="E228" s="212"/>
      <c r="F228" s="212"/>
      <c r="G228" s="212"/>
      <c r="H228" s="212"/>
      <c r="I228" s="212"/>
      <c r="J228" s="212"/>
      <c r="K228" s="58"/>
      <c r="L228" s="58"/>
      <c r="M228" s="58"/>
      <c r="N228" s="58"/>
      <c r="O228" s="58"/>
      <c r="P228" s="58"/>
      <c r="Q228" s="58"/>
    </row>
    <row r="229" spans="1:17" ht="36.75" customHeight="1">
      <c r="A229" s="31"/>
      <c r="B229" s="212"/>
      <c r="C229" s="212"/>
      <c r="D229" s="212"/>
      <c r="E229" s="212"/>
      <c r="F229" s="212"/>
      <c r="G229" s="212"/>
      <c r="H229" s="212"/>
      <c r="I229" s="212"/>
      <c r="J229" s="212"/>
      <c r="K229" s="58"/>
      <c r="L229" s="58"/>
      <c r="M229" s="58"/>
      <c r="N229" s="58"/>
      <c r="O229" s="58"/>
      <c r="P229" s="58"/>
      <c r="Q229" s="58"/>
    </row>
    <row r="230" spans="1:17" ht="23.25" customHeight="1">
      <c r="A230" s="31"/>
      <c r="B230" s="212"/>
      <c r="C230" s="212"/>
      <c r="D230" s="212"/>
      <c r="E230" s="212"/>
      <c r="F230" s="212"/>
      <c r="G230" s="212"/>
      <c r="H230" s="212"/>
      <c r="I230" s="212"/>
      <c r="J230" s="212"/>
      <c r="K230" s="58"/>
      <c r="L230" s="58"/>
      <c r="M230" s="58"/>
      <c r="N230" s="58"/>
      <c r="O230" s="58"/>
      <c r="P230" s="58"/>
      <c r="Q230" s="58"/>
    </row>
    <row r="231" spans="1:17" ht="12.75">
      <c r="A231" s="31"/>
      <c r="B231" s="93"/>
      <c r="C231" s="93"/>
      <c r="D231" s="93"/>
      <c r="E231" s="93"/>
      <c r="F231" s="93"/>
      <c r="G231" s="93"/>
      <c r="H231" s="93"/>
      <c r="I231" s="93"/>
      <c r="J231" s="93"/>
      <c r="K231" s="58"/>
      <c r="L231" s="58"/>
      <c r="M231" s="58"/>
      <c r="N231" s="58"/>
      <c r="O231" s="58"/>
      <c r="P231" s="58"/>
      <c r="Q231" s="58"/>
    </row>
    <row r="232" spans="1:2" ht="12.75">
      <c r="A232" s="29" t="s">
        <v>76</v>
      </c>
      <c r="B232" s="30" t="s">
        <v>77</v>
      </c>
    </row>
    <row r="233" spans="1:2" ht="12.75">
      <c r="A233" s="31"/>
      <c r="B233" s="17" t="s">
        <v>333</v>
      </c>
    </row>
    <row r="234" ht="12.75">
      <c r="A234" s="31"/>
    </row>
    <row r="235" ht="12.75">
      <c r="A235" s="31"/>
    </row>
    <row r="236" spans="1:2" ht="12.75">
      <c r="A236" s="29" t="s">
        <v>78</v>
      </c>
      <c r="B236" s="30" t="s">
        <v>24</v>
      </c>
    </row>
    <row r="237" spans="1:9" ht="12.75">
      <c r="A237" s="29"/>
      <c r="B237" s="30"/>
      <c r="G237" s="29" t="s">
        <v>4</v>
      </c>
      <c r="H237" s="121"/>
      <c r="I237" s="29" t="s">
        <v>376</v>
      </c>
    </row>
    <row r="238" spans="1:9" ht="12.75">
      <c r="A238" s="29"/>
      <c r="B238" s="30"/>
      <c r="G238" s="29" t="s">
        <v>5</v>
      </c>
      <c r="H238" s="121"/>
      <c r="I238" s="29" t="s">
        <v>6</v>
      </c>
    </row>
    <row r="239" spans="1:9" ht="12.75">
      <c r="A239" s="29"/>
      <c r="B239" s="30"/>
      <c r="G239" s="172" t="str">
        <f>$H$137</f>
        <v>31/12/2006</v>
      </c>
      <c r="H239" s="121"/>
      <c r="I239" s="172" t="str">
        <f>$H$137</f>
        <v>31/12/2006</v>
      </c>
    </row>
    <row r="240" spans="1:9" ht="12.75">
      <c r="A240" s="29"/>
      <c r="B240" s="30"/>
      <c r="G240" s="29" t="s">
        <v>104</v>
      </c>
      <c r="H240" s="121"/>
      <c r="I240" s="29" t="s">
        <v>104</v>
      </c>
    </row>
    <row r="241" spans="1:9" ht="12.75">
      <c r="A241" s="29"/>
      <c r="B241" s="30"/>
      <c r="G241" s="29"/>
      <c r="H241" s="121"/>
      <c r="I241" s="29"/>
    </row>
    <row r="242" spans="1:9" ht="12.75">
      <c r="A242" s="29"/>
      <c r="B242" s="215" t="s">
        <v>122</v>
      </c>
      <c r="C242" s="215"/>
      <c r="D242" s="215"/>
      <c r="G242" s="173">
        <f>+G244-G243</f>
        <v>-422</v>
      </c>
      <c r="H242" s="121"/>
      <c r="I242" s="173">
        <f>+I244-I243</f>
        <v>-44</v>
      </c>
    </row>
    <row r="243" spans="1:9" ht="12.75">
      <c r="A243" s="29"/>
      <c r="B243" s="83" t="s">
        <v>363</v>
      </c>
      <c r="G243" s="174">
        <v>568</v>
      </c>
      <c r="H243" s="121"/>
      <c r="I243" s="174">
        <v>568</v>
      </c>
    </row>
    <row r="244" spans="1:9" ht="13.5" thickBot="1">
      <c r="A244" s="29"/>
      <c r="B244" s="215" t="s">
        <v>34</v>
      </c>
      <c r="C244" s="215"/>
      <c r="D244" s="215"/>
      <c r="G244" s="122">
        <f>'Income Statement'!E31</f>
        <v>146</v>
      </c>
      <c r="H244" s="110"/>
      <c r="I244" s="122">
        <f>+'Income Statement'!I31</f>
        <v>524</v>
      </c>
    </row>
    <row r="245" spans="1:2" ht="14.25" customHeight="1" thickTop="1">
      <c r="A245" s="29"/>
      <c r="B245" s="30"/>
    </row>
    <row r="246" spans="1:10" ht="12.75">
      <c r="A246" s="31"/>
      <c r="B246" s="242" t="s">
        <v>366</v>
      </c>
      <c r="C246" s="242"/>
      <c r="D246" s="242"/>
      <c r="E246" s="242"/>
      <c r="F246" s="242"/>
      <c r="G246" s="242"/>
      <c r="H246" s="242"/>
      <c r="I246" s="242"/>
      <c r="J246" s="242"/>
    </row>
    <row r="247" spans="1:10" ht="12.75">
      <c r="A247" s="31"/>
      <c r="B247" s="50"/>
      <c r="C247" s="50"/>
      <c r="D247" s="50"/>
      <c r="E247" s="50"/>
      <c r="F247" s="50"/>
      <c r="G247" s="50"/>
      <c r="H247" s="50"/>
      <c r="I247" s="50"/>
      <c r="J247" s="50"/>
    </row>
    <row r="248" ht="12.75">
      <c r="A248" s="31"/>
    </row>
    <row r="249" spans="1:2" ht="12.75">
      <c r="A249" s="29" t="s">
        <v>79</v>
      </c>
      <c r="B249" s="30" t="s">
        <v>110</v>
      </c>
    </row>
    <row r="250" spans="1:10" ht="12.75">
      <c r="A250" s="31"/>
      <c r="B250" s="32" t="s">
        <v>7</v>
      </c>
      <c r="C250" s="32"/>
      <c r="D250" s="32"/>
      <c r="E250" s="32"/>
      <c r="F250" s="32"/>
      <c r="G250" s="32"/>
      <c r="H250" s="32"/>
      <c r="I250" s="32"/>
      <c r="J250" s="32"/>
    </row>
    <row r="251" spans="1:10" ht="12.75">
      <c r="A251" s="31"/>
      <c r="B251" s="32"/>
      <c r="C251" s="32"/>
      <c r="D251" s="32"/>
      <c r="E251" s="32"/>
      <c r="F251" s="32"/>
      <c r="G251" s="32"/>
      <c r="H251" s="32"/>
      <c r="I251" s="32"/>
      <c r="J251" s="32"/>
    </row>
    <row r="252" ht="12.75">
      <c r="A252" s="31"/>
    </row>
    <row r="253" spans="1:2" ht="12.75">
      <c r="A253" s="29" t="s">
        <v>80</v>
      </c>
      <c r="B253" s="30" t="s">
        <v>81</v>
      </c>
    </row>
    <row r="254" spans="1:10" ht="12.75">
      <c r="A254" s="31"/>
      <c r="B254" s="32" t="s">
        <v>8</v>
      </c>
      <c r="C254" s="32"/>
      <c r="D254" s="32"/>
      <c r="E254" s="32"/>
      <c r="F254" s="32"/>
      <c r="G254" s="32"/>
      <c r="H254" s="32"/>
      <c r="I254" s="32"/>
      <c r="J254" s="32"/>
    </row>
    <row r="255" spans="1:10" ht="12.75">
      <c r="A255" s="31"/>
      <c r="B255" s="32"/>
      <c r="C255" s="32"/>
      <c r="D255" s="32"/>
      <c r="E255" s="32"/>
      <c r="F255" s="32"/>
      <c r="G255" s="32"/>
      <c r="H255" s="32"/>
      <c r="I255" s="32"/>
      <c r="J255" s="32"/>
    </row>
    <row r="256" spans="1:10" ht="12.75">
      <c r="A256" s="31"/>
      <c r="B256" s="32"/>
      <c r="C256" s="32"/>
      <c r="D256" s="32"/>
      <c r="E256" s="32"/>
      <c r="F256" s="32"/>
      <c r="G256" s="32"/>
      <c r="H256" s="32"/>
      <c r="I256" s="32"/>
      <c r="J256" s="32"/>
    </row>
    <row r="257" spans="1:10" ht="12.75">
      <c r="A257" s="31"/>
      <c r="B257" s="32"/>
      <c r="C257" s="32"/>
      <c r="D257" s="32"/>
      <c r="E257" s="32"/>
      <c r="F257" s="32"/>
      <c r="G257" s="32"/>
      <c r="H257" s="32"/>
      <c r="I257" s="32"/>
      <c r="J257" s="32"/>
    </row>
    <row r="258" spans="1:10" ht="12.75">
      <c r="A258" s="31"/>
      <c r="B258" s="32"/>
      <c r="C258" s="32"/>
      <c r="D258" s="32"/>
      <c r="E258" s="32"/>
      <c r="F258" s="32"/>
      <c r="G258" s="32"/>
      <c r="H258" s="32"/>
      <c r="I258" s="32"/>
      <c r="J258" s="32"/>
    </row>
    <row r="259" spans="1:10" ht="12.75">
      <c r="A259" s="31"/>
      <c r="B259" s="32"/>
      <c r="C259" s="32"/>
      <c r="D259" s="32"/>
      <c r="E259" s="32"/>
      <c r="F259" s="32"/>
      <c r="G259" s="32"/>
      <c r="H259" s="32"/>
      <c r="I259" s="32"/>
      <c r="J259" s="32"/>
    </row>
    <row r="260" spans="1:10" ht="12.75">
      <c r="A260" s="31"/>
      <c r="B260" s="32"/>
      <c r="C260" s="32"/>
      <c r="D260" s="32"/>
      <c r="E260" s="32"/>
      <c r="F260" s="32"/>
      <c r="G260" s="32"/>
      <c r="H260" s="32"/>
      <c r="I260" s="32"/>
      <c r="J260" s="32"/>
    </row>
    <row r="261" spans="1:10" ht="12.75">
      <c r="A261" s="31"/>
      <c r="B261" s="32"/>
      <c r="C261" s="32"/>
      <c r="D261" s="32"/>
      <c r="E261" s="32"/>
      <c r="F261" s="32"/>
      <c r="G261" s="32"/>
      <c r="H261" s="32"/>
      <c r="I261" s="32"/>
      <c r="J261" s="32"/>
    </row>
    <row r="262" spans="1:10" ht="12.75">
      <c r="A262" s="31"/>
      <c r="B262" s="32"/>
      <c r="C262" s="32"/>
      <c r="D262" s="32"/>
      <c r="E262" s="32"/>
      <c r="F262" s="32"/>
      <c r="G262" s="32"/>
      <c r="H262" s="32"/>
      <c r="I262" s="32"/>
      <c r="J262" s="32"/>
    </row>
    <row r="263" spans="1:10" ht="12.75">
      <c r="A263" s="31"/>
      <c r="B263" s="32"/>
      <c r="C263" s="32"/>
      <c r="D263" s="32"/>
      <c r="E263" s="32"/>
      <c r="F263" s="32"/>
      <c r="G263" s="32"/>
      <c r="H263" s="32"/>
      <c r="I263" s="32"/>
      <c r="J263" s="32"/>
    </row>
    <row r="264" spans="1:10" ht="12.75">
      <c r="A264" s="31"/>
      <c r="B264" s="32"/>
      <c r="C264" s="32"/>
      <c r="D264" s="32"/>
      <c r="E264" s="32"/>
      <c r="F264" s="32"/>
      <c r="G264" s="32"/>
      <c r="H264" s="32"/>
      <c r="I264" s="32"/>
      <c r="J264" s="32"/>
    </row>
    <row r="265" spans="1:10" ht="12.75">
      <c r="A265" s="31"/>
      <c r="B265" s="32"/>
      <c r="C265" s="32"/>
      <c r="D265" s="32"/>
      <c r="E265" s="32"/>
      <c r="F265" s="32"/>
      <c r="G265" s="32"/>
      <c r="H265" s="32"/>
      <c r="I265" s="32"/>
      <c r="J265" s="32"/>
    </row>
    <row r="266" spans="1:10" ht="12.75">
      <c r="A266" s="31"/>
      <c r="B266" s="32"/>
      <c r="C266" s="32"/>
      <c r="D266" s="32"/>
      <c r="E266" s="32"/>
      <c r="F266" s="32"/>
      <c r="G266" s="32"/>
      <c r="H266" s="32"/>
      <c r="I266" s="32"/>
      <c r="J266" s="32"/>
    </row>
    <row r="267" spans="1:10" ht="12.75">
      <c r="A267" s="31"/>
      <c r="B267" s="32"/>
      <c r="C267" s="32"/>
      <c r="D267" s="32"/>
      <c r="E267" s="32"/>
      <c r="F267" s="32"/>
      <c r="G267" s="32"/>
      <c r="H267" s="32"/>
      <c r="I267" s="32"/>
      <c r="J267" s="32"/>
    </row>
    <row r="268" spans="1:10" ht="12.75">
      <c r="A268" s="31"/>
      <c r="B268" s="32"/>
      <c r="C268" s="32"/>
      <c r="D268" s="32"/>
      <c r="E268" s="32"/>
      <c r="F268" s="32"/>
      <c r="G268" s="32"/>
      <c r="H268" s="32"/>
      <c r="I268" s="32"/>
      <c r="J268" s="32"/>
    </row>
    <row r="269" spans="1:2" ht="12.75">
      <c r="A269" s="29" t="s">
        <v>82</v>
      </c>
      <c r="B269" s="30" t="s">
        <v>83</v>
      </c>
    </row>
    <row r="270" spans="1:10" ht="12.75">
      <c r="A270" s="31"/>
      <c r="B270" s="242" t="s">
        <v>422</v>
      </c>
      <c r="C270" s="242"/>
      <c r="D270" s="242"/>
      <c r="E270" s="242"/>
      <c r="F270" s="242"/>
      <c r="G270" s="242"/>
      <c r="H270" s="242"/>
      <c r="I270" s="242"/>
      <c r="J270" s="242"/>
    </row>
    <row r="271" spans="1:10" ht="12.75">
      <c r="A271" s="31"/>
      <c r="B271" s="242"/>
      <c r="C271" s="242"/>
      <c r="D271" s="242"/>
      <c r="E271" s="242"/>
      <c r="F271" s="242"/>
      <c r="G271" s="242"/>
      <c r="H271" s="242"/>
      <c r="I271" s="242"/>
      <c r="J271" s="242"/>
    </row>
    <row r="272" spans="1:10" ht="12.75">
      <c r="A272" s="31"/>
      <c r="B272" s="242"/>
      <c r="C272" s="242"/>
      <c r="D272" s="242"/>
      <c r="E272" s="242"/>
      <c r="F272" s="242"/>
      <c r="G272" s="242"/>
      <c r="H272" s="242"/>
      <c r="I272" s="242"/>
      <c r="J272" s="242"/>
    </row>
    <row r="273" spans="1:10" ht="15.75" customHeight="1">
      <c r="A273" s="31"/>
      <c r="B273" s="242"/>
      <c r="C273" s="242"/>
      <c r="D273" s="242"/>
      <c r="E273" s="242"/>
      <c r="F273" s="242"/>
      <c r="G273" s="242"/>
      <c r="H273" s="242"/>
      <c r="I273" s="242"/>
      <c r="J273" s="242"/>
    </row>
    <row r="274" spans="1:10" ht="12.75">
      <c r="A274" s="31"/>
      <c r="B274" s="50"/>
      <c r="C274" s="50"/>
      <c r="D274" s="50"/>
      <c r="E274" s="50"/>
      <c r="F274" s="48" t="s">
        <v>170</v>
      </c>
      <c r="G274" s="48" t="s">
        <v>143</v>
      </c>
      <c r="H274" s="48"/>
      <c r="I274" s="50"/>
      <c r="J274" s="50"/>
    </row>
    <row r="275" spans="1:10" ht="12.75">
      <c r="A275" s="31"/>
      <c r="B275" s="32"/>
      <c r="C275" s="32"/>
      <c r="D275" s="32"/>
      <c r="E275" s="32"/>
      <c r="F275" s="48" t="s">
        <v>171</v>
      </c>
      <c r="G275" s="48" t="s">
        <v>178</v>
      </c>
      <c r="H275" s="48"/>
      <c r="I275" s="32"/>
      <c r="J275" s="32"/>
    </row>
    <row r="276" spans="1:10" ht="12.75">
      <c r="A276" s="31"/>
      <c r="B276" s="32"/>
      <c r="C276" s="32"/>
      <c r="D276" s="32"/>
      <c r="E276" s="48" t="s">
        <v>173</v>
      </c>
      <c r="F276" s="48" t="s">
        <v>176</v>
      </c>
      <c r="G276" s="48" t="s">
        <v>423</v>
      </c>
      <c r="H276" s="48" t="s">
        <v>378</v>
      </c>
      <c r="I276" s="48" t="s">
        <v>144</v>
      </c>
      <c r="J276" s="190" t="s">
        <v>146</v>
      </c>
    </row>
    <row r="277" spans="1:10" ht="15">
      <c r="A277" s="31"/>
      <c r="B277" s="32"/>
      <c r="C277" s="32"/>
      <c r="D277" s="32"/>
      <c r="E277" s="48" t="s">
        <v>174</v>
      </c>
      <c r="F277" s="48" t="s">
        <v>177</v>
      </c>
      <c r="G277" s="48">
        <v>2007</v>
      </c>
      <c r="H277" s="48" t="s">
        <v>379</v>
      </c>
      <c r="I277" s="48" t="s">
        <v>145</v>
      </c>
      <c r="J277" s="48" t="s">
        <v>145</v>
      </c>
    </row>
    <row r="278" spans="1:10" ht="12.75">
      <c r="A278" s="31"/>
      <c r="B278" s="32"/>
      <c r="C278" s="32"/>
      <c r="D278" s="32"/>
      <c r="E278" s="48" t="s">
        <v>142</v>
      </c>
      <c r="F278" s="48" t="s">
        <v>142</v>
      </c>
      <c r="G278" s="48" t="s">
        <v>142</v>
      </c>
      <c r="H278" s="48" t="s">
        <v>380</v>
      </c>
      <c r="I278" s="48" t="s">
        <v>142</v>
      </c>
      <c r="J278" s="48" t="s">
        <v>142</v>
      </c>
    </row>
    <row r="279" spans="1:10" ht="12.75">
      <c r="A279" s="31"/>
      <c r="B279" s="32"/>
      <c r="C279" s="32"/>
      <c r="D279" s="32"/>
      <c r="E279" s="32"/>
      <c r="F279" s="32"/>
      <c r="G279" s="32"/>
      <c r="H279" s="32"/>
      <c r="I279" s="32"/>
      <c r="J279" s="32"/>
    </row>
    <row r="280" spans="1:10" ht="12.75">
      <c r="A280" s="31"/>
      <c r="B280" s="32">
        <v>1</v>
      </c>
      <c r="C280" s="32" t="s">
        <v>147</v>
      </c>
      <c r="D280" s="32"/>
      <c r="E280" s="49">
        <v>18000</v>
      </c>
      <c r="F280" s="49">
        <v>12000</v>
      </c>
      <c r="G280" s="49">
        <v>9822</v>
      </c>
      <c r="H280" s="191" t="s">
        <v>388</v>
      </c>
      <c r="I280" s="49">
        <f>F280-G280</f>
        <v>2178</v>
      </c>
      <c r="J280" s="192">
        <f>I280/F280</f>
        <v>0.1815</v>
      </c>
    </row>
    <row r="281" spans="1:10" ht="12.75">
      <c r="A281" s="31"/>
      <c r="B281" s="32">
        <v>2</v>
      </c>
      <c r="C281" s="32" t="s">
        <v>148</v>
      </c>
      <c r="D281" s="32"/>
      <c r="E281" s="49">
        <v>4000</v>
      </c>
      <c r="F281" s="49">
        <v>4000</v>
      </c>
      <c r="G281" s="49">
        <v>772</v>
      </c>
      <c r="H281" s="191" t="s">
        <v>388</v>
      </c>
      <c r="I281" s="49">
        <f>F281-G281</f>
        <v>3228</v>
      </c>
      <c r="J281" s="192">
        <f>I281/F281</f>
        <v>0.807</v>
      </c>
    </row>
    <row r="282" spans="1:10" ht="15">
      <c r="A282" s="31"/>
      <c r="B282" s="32">
        <v>3</v>
      </c>
      <c r="C282" s="32" t="s">
        <v>149</v>
      </c>
      <c r="D282" s="32"/>
      <c r="E282" s="49">
        <v>1088</v>
      </c>
      <c r="F282" s="49">
        <v>5088</v>
      </c>
      <c r="G282" s="49">
        <v>5033</v>
      </c>
      <c r="H282" s="191" t="s">
        <v>388</v>
      </c>
      <c r="I282" s="193" t="s">
        <v>410</v>
      </c>
      <c r="J282" s="192">
        <f>55/G282</f>
        <v>0.010927876018279357</v>
      </c>
    </row>
    <row r="283" spans="1:10" ht="12.75">
      <c r="A283" s="31"/>
      <c r="B283" s="32">
        <v>4</v>
      </c>
      <c r="C283" s="32" t="s">
        <v>150</v>
      </c>
      <c r="D283" s="32"/>
      <c r="E283" s="49">
        <v>2000</v>
      </c>
      <c r="F283" s="49">
        <v>2000</v>
      </c>
      <c r="G283" s="49">
        <v>2000</v>
      </c>
      <c r="H283" s="49"/>
      <c r="I283" s="49">
        <f>F283-G283</f>
        <v>0</v>
      </c>
      <c r="J283" s="192">
        <f>I283/F283</f>
        <v>0</v>
      </c>
    </row>
    <row r="284" spans="1:10" ht="12.75">
      <c r="A284" s="31"/>
      <c r="B284" s="32">
        <v>5</v>
      </c>
      <c r="C284" s="32" t="s">
        <v>172</v>
      </c>
      <c r="D284" s="32"/>
      <c r="E284" s="49">
        <v>0</v>
      </c>
      <c r="F284" s="49">
        <v>2000</v>
      </c>
      <c r="G284" s="49">
        <v>2000</v>
      </c>
      <c r="H284" s="49"/>
      <c r="I284" s="49">
        <f>F284-G284</f>
        <v>0</v>
      </c>
      <c r="J284" s="192">
        <f>I284/F284</f>
        <v>0</v>
      </c>
    </row>
    <row r="285" spans="1:10" ht="13.5" thickBot="1">
      <c r="A285" s="31"/>
      <c r="B285" s="32"/>
      <c r="C285" s="32"/>
      <c r="D285" s="32"/>
      <c r="E285" s="194">
        <f>SUM(E280:E284)</f>
        <v>25088</v>
      </c>
      <c r="F285" s="194">
        <f>SUM(F280:F284)</f>
        <v>25088</v>
      </c>
      <c r="G285" s="194">
        <f>SUM(G280:G284)</f>
        <v>19627</v>
      </c>
      <c r="H285" s="195"/>
      <c r="I285" s="194">
        <f>I280+I281+55</f>
        <v>5461</v>
      </c>
      <c r="J285" s="196">
        <f>I285/F285</f>
        <v>0.21767378826530612</v>
      </c>
    </row>
    <row r="286" spans="1:10" ht="13.5" thickTop="1">
      <c r="A286" s="31"/>
      <c r="B286" s="32"/>
      <c r="C286" s="32"/>
      <c r="D286" s="32"/>
      <c r="E286" s="32"/>
      <c r="F286" s="32"/>
      <c r="G286" s="32"/>
      <c r="H286" s="32"/>
      <c r="I286" s="32"/>
      <c r="J286" s="192"/>
    </row>
    <row r="287" spans="1:10" ht="12.75">
      <c r="A287" s="31"/>
      <c r="B287" s="32" t="s">
        <v>157</v>
      </c>
      <c r="C287" s="32"/>
      <c r="D287" s="32"/>
      <c r="E287" s="32"/>
      <c r="F287" s="32"/>
      <c r="G287" s="32"/>
      <c r="H287" s="32"/>
      <c r="I287" s="32"/>
      <c r="J287" s="32"/>
    </row>
    <row r="288" spans="1:10" ht="12.75">
      <c r="A288" s="31"/>
      <c r="B288" s="32" t="s">
        <v>22</v>
      </c>
      <c r="C288" s="32"/>
      <c r="D288" s="32"/>
      <c r="E288" s="32"/>
      <c r="F288" s="32"/>
      <c r="G288" s="32"/>
      <c r="H288" s="32"/>
      <c r="I288" s="32"/>
      <c r="J288" s="32"/>
    </row>
    <row r="289" spans="1:10" ht="12.75">
      <c r="A289" s="31"/>
      <c r="B289" s="32"/>
      <c r="C289" s="32"/>
      <c r="D289" s="32"/>
      <c r="E289" s="32"/>
      <c r="F289" s="32"/>
      <c r="G289" s="32"/>
      <c r="H289" s="32"/>
      <c r="I289" s="32"/>
      <c r="J289" s="32"/>
    </row>
    <row r="290" s="31" customFormat="1" ht="12.75">
      <c r="B290" s="31" t="s">
        <v>23</v>
      </c>
    </row>
    <row r="291" s="31" customFormat="1" ht="18.75" customHeight="1"/>
    <row r="292" s="31" customFormat="1" ht="18.75" customHeight="1"/>
    <row r="293" spans="1:10" ht="12.75">
      <c r="A293" s="31"/>
      <c r="B293" s="32"/>
      <c r="C293" s="32"/>
      <c r="D293" s="32"/>
      <c r="E293" s="32"/>
      <c r="F293" s="32"/>
      <c r="G293" s="32"/>
      <c r="H293" s="32"/>
      <c r="I293" s="32"/>
      <c r="J293" s="32"/>
    </row>
    <row r="294" spans="1:2" ht="12.75">
      <c r="A294" s="29" t="s">
        <v>84</v>
      </c>
      <c r="B294" s="30" t="s">
        <v>159</v>
      </c>
    </row>
    <row r="295" spans="1:2" ht="12.75">
      <c r="A295" s="29"/>
      <c r="B295" s="17" t="s">
        <v>389</v>
      </c>
    </row>
    <row r="296" spans="1:9" ht="12.75">
      <c r="A296" s="29"/>
      <c r="I296" s="29" t="s">
        <v>141</v>
      </c>
    </row>
    <row r="297" spans="1:9" ht="12.75">
      <c r="A297" s="29"/>
      <c r="B297" s="30"/>
      <c r="I297" s="172" t="str">
        <f>$H$137</f>
        <v>31/12/2006</v>
      </c>
    </row>
    <row r="298" spans="1:9" ht="12.75">
      <c r="A298" s="29"/>
      <c r="B298" s="30"/>
      <c r="I298" s="29" t="s">
        <v>16</v>
      </c>
    </row>
    <row r="299" spans="1:2" ht="12.75">
      <c r="A299" s="29"/>
      <c r="B299" s="83" t="s">
        <v>112</v>
      </c>
    </row>
    <row r="300" spans="1:2" ht="12.75">
      <c r="A300" s="29"/>
      <c r="B300" s="83" t="s">
        <v>111</v>
      </c>
    </row>
    <row r="301" spans="1:9" ht="12.75">
      <c r="A301" s="29"/>
      <c r="B301" s="89" t="s">
        <v>128</v>
      </c>
      <c r="I301" s="44">
        <f>'Balance Sheet'!D44</f>
        <v>329</v>
      </c>
    </row>
    <row r="302" spans="1:9" ht="12.75">
      <c r="A302" s="29"/>
      <c r="B302" s="89" t="s">
        <v>284</v>
      </c>
      <c r="I302" s="44">
        <f>'Balance Sheet'!D47</f>
        <v>2229</v>
      </c>
    </row>
    <row r="303" spans="1:9" ht="12.75">
      <c r="A303" s="29"/>
      <c r="B303" s="89" t="s">
        <v>267</v>
      </c>
      <c r="I303" s="44">
        <f>'Balance Sheet'!D46</f>
        <v>1873</v>
      </c>
    </row>
    <row r="304" spans="1:9" ht="12.75">
      <c r="A304" s="29"/>
      <c r="B304" s="30"/>
      <c r="I304" s="123">
        <f>SUM(I301:I303)</f>
        <v>4431</v>
      </c>
    </row>
    <row r="305" spans="1:9" ht="12.75">
      <c r="A305" s="29"/>
      <c r="B305" s="83" t="s">
        <v>127</v>
      </c>
      <c r="I305" s="124"/>
    </row>
    <row r="306" spans="1:9" ht="12.75">
      <c r="A306" s="29"/>
      <c r="B306" s="83" t="s">
        <v>111</v>
      </c>
      <c r="I306" s="58"/>
    </row>
    <row r="307" spans="1:9" ht="12.75">
      <c r="A307" s="29"/>
      <c r="B307" s="89" t="s">
        <v>128</v>
      </c>
      <c r="I307" s="53">
        <f>+'Balance Sheet'!D38</f>
        <v>493</v>
      </c>
    </row>
    <row r="308" spans="1:9" ht="12.75">
      <c r="A308" s="29"/>
      <c r="B308" s="89"/>
      <c r="I308" s="70"/>
    </row>
    <row r="309" spans="1:9" ht="13.5" thickBot="1">
      <c r="A309" s="29"/>
      <c r="B309" s="51" t="s">
        <v>113</v>
      </c>
      <c r="I309" s="125">
        <f>I304+I307</f>
        <v>4924</v>
      </c>
    </row>
    <row r="310" spans="1:9" ht="13.5" thickTop="1">
      <c r="A310" s="29"/>
      <c r="B310" s="51"/>
      <c r="I310" s="158"/>
    </row>
    <row r="311" spans="1:2" ht="12.75">
      <c r="A311" s="29"/>
      <c r="B311" s="89"/>
    </row>
    <row r="312" spans="1:2" ht="12.75">
      <c r="A312" s="29" t="s">
        <v>85</v>
      </c>
      <c r="B312" s="30" t="s">
        <v>86</v>
      </c>
    </row>
    <row r="313" spans="1:2" ht="12.75">
      <c r="A313" s="31"/>
      <c r="B313" s="17" t="s">
        <v>335</v>
      </c>
    </row>
    <row r="314" ht="12.75">
      <c r="A314" s="31"/>
    </row>
    <row r="315" ht="12.75">
      <c r="A315" s="31"/>
    </row>
    <row r="316" spans="1:10" ht="12.75">
      <c r="A316" s="29" t="s">
        <v>87</v>
      </c>
      <c r="B316" s="30" t="s">
        <v>94</v>
      </c>
      <c r="C316" s="83"/>
      <c r="D316" s="83"/>
      <c r="E316" s="83"/>
      <c r="F316" s="83"/>
      <c r="G316" s="83"/>
      <c r="H316" s="83"/>
      <c r="I316" s="83"/>
      <c r="J316" s="83"/>
    </row>
    <row r="317" spans="1:10" ht="12.75">
      <c r="A317" s="29"/>
      <c r="B317" s="83" t="s">
        <v>301</v>
      </c>
      <c r="C317" s="83"/>
      <c r="D317" s="83"/>
      <c r="E317" s="83"/>
      <c r="F317" s="83"/>
      <c r="G317" s="83"/>
      <c r="H317" s="83"/>
      <c r="I317" s="83"/>
      <c r="J317" s="83"/>
    </row>
    <row r="318" spans="1:10" ht="12.75">
      <c r="A318" s="29"/>
      <c r="B318" s="83"/>
      <c r="C318" s="83"/>
      <c r="D318" s="83"/>
      <c r="E318" s="83"/>
      <c r="F318" s="83"/>
      <c r="G318" s="83"/>
      <c r="H318" s="83"/>
      <c r="I318" s="83"/>
      <c r="J318" s="83"/>
    </row>
    <row r="319" spans="1:10" ht="25.5" customHeight="1">
      <c r="A319" s="29"/>
      <c r="B319" s="83" t="s">
        <v>167</v>
      </c>
      <c r="C319" s="239" t="s">
        <v>338</v>
      </c>
      <c r="D319" s="239"/>
      <c r="E319" s="239"/>
      <c r="F319" s="239"/>
      <c r="G319" s="239"/>
      <c r="H319" s="239"/>
      <c r="I319" s="239"/>
      <c r="J319" s="239"/>
    </row>
    <row r="320" spans="1:10" ht="12.75">
      <c r="A320" s="29"/>
      <c r="B320" s="83"/>
      <c r="C320" s="156"/>
      <c r="D320" s="156"/>
      <c r="E320" s="156"/>
      <c r="F320" s="156"/>
      <c r="G320" s="156"/>
      <c r="H320" s="156"/>
      <c r="I320" s="156"/>
      <c r="J320" s="156"/>
    </row>
    <row r="321" spans="1:10" ht="17.25" customHeight="1">
      <c r="A321" s="29"/>
      <c r="B321" s="83"/>
      <c r="C321" s="238" t="s">
        <v>390</v>
      </c>
      <c r="D321" s="238"/>
      <c r="E321" s="238"/>
      <c r="F321" s="238"/>
      <c r="G321" s="238"/>
      <c r="H321" s="238"/>
      <c r="I321" s="238"/>
      <c r="J321" s="238"/>
    </row>
    <row r="322" spans="1:10" ht="12.75">
      <c r="A322" s="29"/>
      <c r="B322" s="83"/>
      <c r="C322" s="156"/>
      <c r="D322" s="156"/>
      <c r="E322" s="156"/>
      <c r="F322" s="156"/>
      <c r="G322" s="156"/>
      <c r="H322" s="156"/>
      <c r="I322" s="156"/>
      <c r="J322" s="156"/>
    </row>
    <row r="323" spans="1:10" ht="12.75">
      <c r="A323" s="205"/>
      <c r="B323" s="30"/>
      <c r="C323" s="238" t="s">
        <v>391</v>
      </c>
      <c r="D323" s="238"/>
      <c r="E323" s="238"/>
      <c r="F323" s="238"/>
      <c r="G323" s="238"/>
      <c r="H323" s="238"/>
      <c r="I323" s="238"/>
      <c r="J323" s="238"/>
    </row>
    <row r="324" spans="1:10" ht="12.75">
      <c r="A324" s="29"/>
      <c r="B324" s="30"/>
      <c r="C324" s="238"/>
      <c r="D324" s="238"/>
      <c r="E324" s="238"/>
      <c r="F324" s="238"/>
      <c r="G324" s="238"/>
      <c r="H324" s="238"/>
      <c r="I324" s="238"/>
      <c r="J324" s="238"/>
    </row>
    <row r="325" spans="1:10" ht="12.75">
      <c r="A325" s="29"/>
      <c r="B325" s="30"/>
      <c r="C325" s="238"/>
      <c r="D325" s="238"/>
      <c r="E325" s="238"/>
      <c r="F325" s="238"/>
      <c r="G325" s="238"/>
      <c r="H325" s="238"/>
      <c r="I325" s="238"/>
      <c r="J325" s="238"/>
    </row>
    <row r="326" spans="1:10" ht="8.25" customHeight="1">
      <c r="A326" s="29"/>
      <c r="B326" s="30"/>
      <c r="C326" s="238"/>
      <c r="D326" s="238"/>
      <c r="E326" s="238"/>
      <c r="F326" s="238"/>
      <c r="G326" s="238"/>
      <c r="H326" s="238"/>
      <c r="I326" s="238"/>
      <c r="J326" s="238"/>
    </row>
    <row r="327" spans="1:10" ht="12.75">
      <c r="A327" s="187"/>
      <c r="B327" s="83"/>
      <c r="C327" s="238" t="s">
        <v>392</v>
      </c>
      <c r="D327" s="238"/>
      <c r="E327" s="238"/>
      <c r="F327" s="238"/>
      <c r="G327" s="238"/>
      <c r="H327" s="238"/>
      <c r="I327" s="238"/>
      <c r="J327" s="238"/>
    </row>
    <row r="328" spans="1:10" ht="6.75" customHeight="1">
      <c r="A328" s="187"/>
      <c r="B328" s="83"/>
      <c r="C328" s="238"/>
      <c r="D328" s="238"/>
      <c r="E328" s="238"/>
      <c r="F328" s="238"/>
      <c r="G328" s="238"/>
      <c r="H328" s="238"/>
      <c r="I328" s="238"/>
      <c r="J328" s="238"/>
    </row>
    <row r="329" spans="1:10" ht="12.75">
      <c r="A329" s="187"/>
      <c r="B329" s="83"/>
      <c r="C329" s="238" t="s">
        <v>393</v>
      </c>
      <c r="D329" s="238"/>
      <c r="E329" s="238"/>
      <c r="F329" s="238"/>
      <c r="G329" s="238"/>
      <c r="H329" s="238"/>
      <c r="I329" s="238"/>
      <c r="J329" s="238"/>
    </row>
    <row r="330" spans="1:10" ht="12.75">
      <c r="A330" s="187"/>
      <c r="B330" s="83"/>
      <c r="C330" s="156"/>
      <c r="D330" s="156"/>
      <c r="E330" s="156"/>
      <c r="F330" s="156"/>
      <c r="G330" s="156"/>
      <c r="H330" s="156"/>
      <c r="I330" s="156"/>
      <c r="J330" s="156"/>
    </row>
    <row r="331" spans="1:10" ht="12.75">
      <c r="A331" s="187"/>
      <c r="B331" s="83"/>
      <c r="C331" s="241" t="s">
        <v>394</v>
      </c>
      <c r="D331" s="241"/>
      <c r="E331" s="241"/>
      <c r="F331" s="241"/>
      <c r="G331" s="241"/>
      <c r="H331" s="241"/>
      <c r="I331" s="241"/>
      <c r="J331" s="241"/>
    </row>
    <row r="332" spans="1:10" ht="12.75">
      <c r="A332" s="187"/>
      <c r="B332" s="83"/>
      <c r="C332" s="156"/>
      <c r="D332" s="156"/>
      <c r="E332" s="156"/>
      <c r="F332" s="156"/>
      <c r="G332" s="156"/>
      <c r="H332" s="156"/>
      <c r="I332" s="156"/>
      <c r="J332" s="156"/>
    </row>
    <row r="333" spans="1:10" ht="12.75">
      <c r="A333" s="187"/>
      <c r="B333" s="83"/>
      <c r="C333" s="238" t="s">
        <v>395</v>
      </c>
      <c r="D333" s="238"/>
      <c r="E333" s="238"/>
      <c r="F333" s="238"/>
      <c r="G333" s="238"/>
      <c r="H333" s="238"/>
      <c r="I333" s="238"/>
      <c r="J333" s="238"/>
    </row>
    <row r="334" spans="1:10" ht="12.75">
      <c r="A334" s="187"/>
      <c r="B334" s="83"/>
      <c r="C334" s="156"/>
      <c r="D334" s="156"/>
      <c r="E334" s="156"/>
      <c r="F334" s="156"/>
      <c r="G334" s="156"/>
      <c r="H334" s="156"/>
      <c r="I334" s="156"/>
      <c r="J334" s="156"/>
    </row>
    <row r="335" spans="1:10" ht="12.75">
      <c r="A335" s="187"/>
      <c r="B335" s="83"/>
      <c r="C335" s="156"/>
      <c r="D335" s="156"/>
      <c r="E335" s="156"/>
      <c r="F335" s="156"/>
      <c r="G335" s="156"/>
      <c r="H335" s="156"/>
      <c r="I335" s="156"/>
      <c r="J335" s="156"/>
    </row>
    <row r="336" spans="1:10" ht="12.75">
      <c r="A336" s="29" t="s">
        <v>87</v>
      </c>
      <c r="B336" s="30" t="s">
        <v>336</v>
      </c>
      <c r="C336" s="156"/>
      <c r="D336" s="156"/>
      <c r="E336" s="156"/>
      <c r="F336" s="156"/>
      <c r="G336" s="156"/>
      <c r="H336" s="156"/>
      <c r="I336" s="156"/>
      <c r="J336" s="156"/>
    </row>
    <row r="337" spans="1:10" ht="12.75">
      <c r="A337" s="29"/>
      <c r="B337" s="30"/>
      <c r="C337" s="156"/>
      <c r="D337" s="156"/>
      <c r="E337" s="156"/>
      <c r="F337" s="156"/>
      <c r="G337" s="156"/>
      <c r="H337" s="156"/>
      <c r="I337" s="156"/>
      <c r="J337" s="156"/>
    </row>
    <row r="338" spans="1:10" ht="17.25" customHeight="1">
      <c r="A338" s="29"/>
      <c r="B338" s="83" t="s">
        <v>168</v>
      </c>
      <c r="C338" s="216" t="s">
        <v>381</v>
      </c>
      <c r="D338" s="217"/>
      <c r="E338" s="217"/>
      <c r="F338" s="217"/>
      <c r="G338" s="217"/>
      <c r="H338" s="217"/>
      <c r="I338" s="217"/>
      <c r="J338" s="217"/>
    </row>
    <row r="339" spans="1:10" ht="60.75" customHeight="1">
      <c r="A339" s="29"/>
      <c r="B339" s="30"/>
      <c r="C339" s="240" t="s">
        <v>382</v>
      </c>
      <c r="D339" s="240"/>
      <c r="E339" s="240"/>
      <c r="F339" s="240"/>
      <c r="G339" s="240"/>
      <c r="H339" s="240"/>
      <c r="I339" s="240"/>
      <c r="J339" s="240"/>
    </row>
    <row r="340" spans="1:10" ht="12.75">
      <c r="A340" s="29"/>
      <c r="B340" s="30"/>
      <c r="C340" s="156"/>
      <c r="D340" s="156"/>
      <c r="E340" s="156"/>
      <c r="F340" s="156"/>
      <c r="G340" s="156"/>
      <c r="H340" s="156"/>
      <c r="I340" s="156"/>
      <c r="J340" s="156"/>
    </row>
    <row r="341" spans="1:10" ht="19.5" customHeight="1">
      <c r="A341" s="29"/>
      <c r="B341" s="30"/>
      <c r="C341" s="241" t="s">
        <v>383</v>
      </c>
      <c r="D341" s="241"/>
      <c r="E341" s="241"/>
      <c r="F341" s="241"/>
      <c r="G341" s="241"/>
      <c r="H341" s="241"/>
      <c r="I341" s="241"/>
      <c r="J341" s="241"/>
    </row>
    <row r="342" spans="1:10" ht="21.75" customHeight="1">
      <c r="A342" s="29"/>
      <c r="B342" s="30"/>
      <c r="C342" s="241" t="s">
        <v>384</v>
      </c>
      <c r="D342" s="241"/>
      <c r="E342" s="241"/>
      <c r="F342" s="241"/>
      <c r="G342" s="241"/>
      <c r="H342" s="241"/>
      <c r="I342" s="241"/>
      <c r="J342" s="241"/>
    </row>
    <row r="343" spans="1:10" ht="20.25" customHeight="1">
      <c r="A343" s="29"/>
      <c r="B343" s="30"/>
      <c r="C343" s="241" t="s">
        <v>1</v>
      </c>
      <c r="D343" s="241"/>
      <c r="E343" s="241"/>
      <c r="F343" s="241"/>
      <c r="G343" s="241"/>
      <c r="H343" s="241"/>
      <c r="I343" s="241"/>
      <c r="J343" s="241"/>
    </row>
    <row r="344" spans="1:10" ht="12.75">
      <c r="A344" s="29"/>
      <c r="B344" s="30"/>
      <c r="C344" s="156"/>
      <c r="D344" s="156"/>
      <c r="E344" s="156"/>
      <c r="F344" s="156"/>
      <c r="G344" s="156"/>
      <c r="H344" s="156"/>
      <c r="I344" s="156"/>
      <c r="J344" s="156"/>
    </row>
    <row r="345" spans="1:10" ht="12.75">
      <c r="A345" s="29"/>
      <c r="B345" s="83" t="s">
        <v>411</v>
      </c>
      <c r="C345" s="188" t="s">
        <v>223</v>
      </c>
      <c r="D345" s="188"/>
      <c r="E345" s="188"/>
      <c r="F345" s="188"/>
      <c r="G345" s="188"/>
      <c r="H345" s="83"/>
      <c r="I345" s="83"/>
      <c r="J345" s="83"/>
    </row>
    <row r="346" spans="1:10" ht="12.75">
      <c r="A346" s="29"/>
      <c r="B346" s="83"/>
      <c r="C346" s="83"/>
      <c r="D346" s="83"/>
      <c r="E346" s="83"/>
      <c r="F346" s="83"/>
      <c r="G346" s="83"/>
      <c r="H346" s="83"/>
      <c r="I346" s="83"/>
      <c r="J346" s="83"/>
    </row>
    <row r="347" spans="1:10" ht="12.75">
      <c r="A347" s="29"/>
      <c r="B347" s="83"/>
      <c r="C347" s="238" t="s">
        <v>396</v>
      </c>
      <c r="D347" s="238"/>
      <c r="E347" s="238"/>
      <c r="F347" s="238"/>
      <c r="G347" s="238"/>
      <c r="H347" s="238"/>
      <c r="I347" s="238"/>
      <c r="J347" s="238"/>
    </row>
    <row r="348" spans="1:10" ht="12.75">
      <c r="A348" s="29"/>
      <c r="B348" s="83"/>
      <c r="C348" s="238"/>
      <c r="D348" s="238"/>
      <c r="E348" s="238"/>
      <c r="F348" s="238"/>
      <c r="G348" s="238"/>
      <c r="H348" s="238"/>
      <c r="I348" s="238"/>
      <c r="J348" s="238"/>
    </row>
    <row r="349" spans="1:10" ht="6.75" customHeight="1">
      <c r="A349" s="29"/>
      <c r="B349" s="30"/>
      <c r="C349" s="238"/>
      <c r="D349" s="238"/>
      <c r="E349" s="238"/>
      <c r="F349" s="238"/>
      <c r="G349" s="238"/>
      <c r="H349" s="238"/>
      <c r="I349" s="238"/>
      <c r="J349" s="238"/>
    </row>
    <row r="350" spans="1:10" ht="12.75">
      <c r="A350" s="29"/>
      <c r="B350" s="30"/>
      <c r="C350" s="238" t="s">
        <v>169</v>
      </c>
      <c r="D350" s="238"/>
      <c r="E350" s="238"/>
      <c r="F350" s="238"/>
      <c r="G350" s="238"/>
      <c r="H350" s="238"/>
      <c r="I350" s="238"/>
      <c r="J350" s="238"/>
    </row>
    <row r="351" spans="1:10" ht="12.75">
      <c r="A351" s="29"/>
      <c r="B351" s="30"/>
      <c r="C351" s="238"/>
      <c r="D351" s="238"/>
      <c r="E351" s="238"/>
      <c r="F351" s="238"/>
      <c r="G351" s="238"/>
      <c r="H351" s="238"/>
      <c r="I351" s="238"/>
      <c r="J351" s="238"/>
    </row>
    <row r="352" spans="1:10" ht="6" customHeight="1">
      <c r="A352" s="29"/>
      <c r="B352" s="30"/>
      <c r="C352" s="238"/>
      <c r="D352" s="238"/>
      <c r="E352" s="238"/>
      <c r="F352" s="238"/>
      <c r="G352" s="238"/>
      <c r="H352" s="238"/>
      <c r="I352" s="238"/>
      <c r="J352" s="238"/>
    </row>
    <row r="353" spans="1:10" ht="30" customHeight="1">
      <c r="A353" s="187"/>
      <c r="B353" s="83"/>
      <c r="C353" s="238" t="s">
        <v>412</v>
      </c>
      <c r="D353" s="238"/>
      <c r="E353" s="238"/>
      <c r="F353" s="238"/>
      <c r="G353" s="238"/>
      <c r="H353" s="238"/>
      <c r="I353" s="238"/>
      <c r="J353" s="238"/>
    </row>
    <row r="354" spans="1:10" ht="32.25" customHeight="1">
      <c r="A354" s="187"/>
      <c r="B354" s="83"/>
      <c r="C354" s="241" t="s">
        <v>413</v>
      </c>
      <c r="D354" s="241"/>
      <c r="E354" s="241"/>
      <c r="F354" s="241"/>
      <c r="G354" s="241"/>
      <c r="H354" s="241"/>
      <c r="I354" s="241"/>
      <c r="J354" s="241"/>
    </row>
    <row r="355" spans="1:10" ht="19.5" customHeight="1">
      <c r="A355" s="187"/>
      <c r="B355" s="83"/>
      <c r="C355" s="241" t="s">
        <v>0</v>
      </c>
      <c r="D355" s="241"/>
      <c r="E355" s="241"/>
      <c r="F355" s="241"/>
      <c r="G355" s="241"/>
      <c r="H355" s="241"/>
      <c r="I355" s="241"/>
      <c r="J355" s="241"/>
    </row>
    <row r="356" spans="1:10" ht="8.25" customHeight="1">
      <c r="A356" s="187"/>
      <c r="B356" s="83"/>
      <c r="C356" s="156"/>
      <c r="D356" s="156"/>
      <c r="E356" s="156"/>
      <c r="F356" s="156"/>
      <c r="G356" s="156"/>
      <c r="H356" s="156"/>
      <c r="I356" s="156"/>
      <c r="J356" s="156"/>
    </row>
    <row r="357" spans="1:10" ht="12.75">
      <c r="A357" s="187"/>
      <c r="B357" s="83"/>
      <c r="C357" s="156"/>
      <c r="D357" s="156"/>
      <c r="E357" s="156"/>
      <c r="F357" s="156"/>
      <c r="G357" s="156"/>
      <c r="H357" s="156"/>
      <c r="I357" s="156"/>
      <c r="J357" s="156"/>
    </row>
    <row r="358" spans="1:10" ht="12.75">
      <c r="A358" s="187"/>
      <c r="B358" s="83" t="s">
        <v>286</v>
      </c>
      <c r="C358" s="237" t="s">
        <v>287</v>
      </c>
      <c r="D358" s="237"/>
      <c r="E358" s="237"/>
      <c r="F358" s="237"/>
      <c r="G358" s="237"/>
      <c r="H358" s="237"/>
      <c r="I358" s="237"/>
      <c r="J358" s="237"/>
    </row>
    <row r="359" spans="1:10" ht="12.75">
      <c r="A359" s="187"/>
      <c r="B359" s="83"/>
      <c r="C359" s="156"/>
      <c r="D359" s="156"/>
      <c r="E359" s="156"/>
      <c r="F359" s="156"/>
      <c r="G359" s="156"/>
      <c r="H359" s="156"/>
      <c r="I359" s="156"/>
      <c r="J359" s="156"/>
    </row>
    <row r="360" spans="1:10" ht="19.5" customHeight="1">
      <c r="A360" s="187"/>
      <c r="B360" s="83"/>
      <c r="C360" s="238" t="s">
        <v>288</v>
      </c>
      <c r="D360" s="238"/>
      <c r="E360" s="238"/>
      <c r="F360" s="238"/>
      <c r="G360" s="238"/>
      <c r="H360" s="238"/>
      <c r="I360" s="238"/>
      <c r="J360" s="238"/>
    </row>
    <row r="361" spans="1:10" ht="12.75">
      <c r="A361" s="187"/>
      <c r="B361" s="83"/>
      <c r="C361" s="156"/>
      <c r="D361" s="156"/>
      <c r="E361" s="156"/>
      <c r="F361" s="156"/>
      <c r="G361" s="156"/>
      <c r="H361" s="156"/>
      <c r="I361" s="156"/>
      <c r="J361" s="156"/>
    </row>
    <row r="362" spans="1:10" ht="12.75">
      <c r="A362" s="187"/>
      <c r="B362" s="83"/>
      <c r="C362" s="238" t="s">
        <v>397</v>
      </c>
      <c r="D362" s="238"/>
      <c r="E362" s="238"/>
      <c r="F362" s="238"/>
      <c r="G362" s="238"/>
      <c r="H362" s="238"/>
      <c r="I362" s="238"/>
      <c r="J362" s="238"/>
    </row>
    <row r="363" spans="1:10" ht="12.75">
      <c r="A363" s="187"/>
      <c r="B363" s="83"/>
      <c r="C363" s="238"/>
      <c r="D363" s="238"/>
      <c r="E363" s="238"/>
      <c r="F363" s="238"/>
      <c r="G363" s="238"/>
      <c r="H363" s="238"/>
      <c r="I363" s="238"/>
      <c r="J363" s="238"/>
    </row>
    <row r="364" spans="1:10" ht="12.75">
      <c r="A364" s="187"/>
      <c r="B364" s="83"/>
      <c r="C364" s="238"/>
      <c r="D364" s="238"/>
      <c r="E364" s="238"/>
      <c r="F364" s="238"/>
      <c r="G364" s="238"/>
      <c r="H364" s="238"/>
      <c r="I364" s="238"/>
      <c r="J364" s="238"/>
    </row>
    <row r="365" spans="1:10" ht="7.5" customHeight="1">
      <c r="A365" s="187"/>
      <c r="B365" s="83"/>
      <c r="C365" s="238"/>
      <c r="D365" s="238"/>
      <c r="E365" s="238"/>
      <c r="F365" s="238"/>
      <c r="G365" s="238"/>
      <c r="H365" s="238"/>
      <c r="I365" s="238"/>
      <c r="J365" s="238"/>
    </row>
    <row r="366" spans="1:10" ht="12.75">
      <c r="A366" s="187"/>
      <c r="B366" s="83"/>
      <c r="C366" s="238" t="s">
        <v>339</v>
      </c>
      <c r="D366" s="238"/>
      <c r="E366" s="238"/>
      <c r="F366" s="238"/>
      <c r="G366" s="238"/>
      <c r="H366" s="238"/>
      <c r="I366" s="238"/>
      <c r="J366" s="238"/>
    </row>
    <row r="367" spans="1:10" ht="6.75" customHeight="1">
      <c r="A367" s="187"/>
      <c r="B367" s="83"/>
      <c r="C367" s="238"/>
      <c r="D367" s="238"/>
      <c r="E367" s="238"/>
      <c r="F367" s="238"/>
      <c r="G367" s="238"/>
      <c r="H367" s="238"/>
      <c r="I367" s="238"/>
      <c r="J367" s="238"/>
    </row>
    <row r="368" spans="1:10" ht="12.75">
      <c r="A368" s="187"/>
      <c r="B368" s="83"/>
      <c r="C368" s="241" t="s">
        <v>398</v>
      </c>
      <c r="D368" s="241"/>
      <c r="E368" s="241"/>
      <c r="F368" s="241"/>
      <c r="G368" s="241"/>
      <c r="H368" s="241"/>
      <c r="I368" s="241"/>
      <c r="J368" s="241"/>
    </row>
    <row r="369" spans="1:10" ht="21" customHeight="1">
      <c r="A369" s="187"/>
      <c r="B369" s="83"/>
      <c r="C369" s="156"/>
      <c r="D369" s="156"/>
      <c r="E369" s="156"/>
      <c r="F369" s="156"/>
      <c r="G369" s="156"/>
      <c r="H369" s="156"/>
      <c r="I369" s="156"/>
      <c r="J369" s="156"/>
    </row>
    <row r="370" spans="1:10" ht="12.75">
      <c r="A370" s="29"/>
      <c r="B370" s="83" t="s">
        <v>414</v>
      </c>
      <c r="C370" s="188" t="s">
        <v>289</v>
      </c>
      <c r="D370" s="188"/>
      <c r="E370" s="188"/>
      <c r="F370" s="188"/>
      <c r="G370" s="188"/>
      <c r="H370" s="188"/>
      <c r="I370" s="188"/>
      <c r="J370" s="83"/>
    </row>
    <row r="371" spans="1:10" ht="12.75">
      <c r="A371" s="187"/>
      <c r="B371" s="83"/>
      <c r="C371" s="156"/>
      <c r="D371" s="156"/>
      <c r="E371" s="156"/>
      <c r="F371" s="156"/>
      <c r="G371" s="156"/>
      <c r="H371" s="156"/>
      <c r="I371" s="156"/>
      <c r="J371" s="156"/>
    </row>
    <row r="372" spans="1:10" ht="12.75">
      <c r="A372" s="187"/>
      <c r="B372" s="83"/>
      <c r="C372" s="238" t="s">
        <v>399</v>
      </c>
      <c r="D372" s="238"/>
      <c r="E372" s="238"/>
      <c r="F372" s="238"/>
      <c r="G372" s="238"/>
      <c r="H372" s="238"/>
      <c r="I372" s="238"/>
      <c r="J372" s="238"/>
    </row>
    <row r="373" spans="1:10" ht="12.75">
      <c r="A373" s="187"/>
      <c r="B373" s="83"/>
      <c r="C373" s="238"/>
      <c r="D373" s="238"/>
      <c r="E373" s="238"/>
      <c r="F373" s="238"/>
      <c r="G373" s="238"/>
      <c r="H373" s="238"/>
      <c r="I373" s="238"/>
      <c r="J373" s="238"/>
    </row>
    <row r="374" spans="1:10" ht="12.75">
      <c r="A374" s="187"/>
      <c r="B374" s="83"/>
      <c r="C374" s="238"/>
      <c r="D374" s="238"/>
      <c r="E374" s="238"/>
      <c r="F374" s="238"/>
      <c r="G374" s="238"/>
      <c r="H374" s="238"/>
      <c r="I374" s="238"/>
      <c r="J374" s="238"/>
    </row>
    <row r="375" spans="1:10" ht="6" customHeight="1">
      <c r="A375" s="187"/>
      <c r="B375" s="83"/>
      <c r="C375" s="238"/>
      <c r="D375" s="238"/>
      <c r="E375" s="238"/>
      <c r="F375" s="238"/>
      <c r="G375" s="238"/>
      <c r="H375" s="238"/>
      <c r="I375" s="238"/>
      <c r="J375" s="238"/>
    </row>
    <row r="376" spans="1:10" ht="12.75">
      <c r="A376" s="187"/>
      <c r="B376" s="83"/>
      <c r="C376" s="238" t="s">
        <v>290</v>
      </c>
      <c r="D376" s="238"/>
      <c r="E376" s="238"/>
      <c r="F376" s="238"/>
      <c r="G376" s="238"/>
      <c r="H376" s="238"/>
      <c r="I376" s="238"/>
      <c r="J376" s="238"/>
    </row>
    <row r="377" spans="1:10" ht="12.75">
      <c r="A377" s="187"/>
      <c r="B377" s="83"/>
      <c r="C377" s="238"/>
      <c r="D377" s="238"/>
      <c r="E377" s="238"/>
      <c r="F377" s="238"/>
      <c r="G377" s="238"/>
      <c r="H377" s="238"/>
      <c r="I377" s="238"/>
      <c r="J377" s="238"/>
    </row>
    <row r="378" spans="1:10" ht="12.75">
      <c r="A378" s="187"/>
      <c r="B378" s="83"/>
      <c r="C378" s="156"/>
      <c r="D378" s="156"/>
      <c r="E378" s="156"/>
      <c r="F378" s="156"/>
      <c r="G378" s="156"/>
      <c r="H378" s="156"/>
      <c r="I378" s="156"/>
      <c r="J378" s="156"/>
    </row>
    <row r="379" spans="1:10" ht="12.75">
      <c r="A379" s="187"/>
      <c r="B379" s="83"/>
      <c r="C379" s="238" t="s">
        <v>340</v>
      </c>
      <c r="D379" s="238"/>
      <c r="E379" s="238"/>
      <c r="F379" s="238"/>
      <c r="G379" s="238"/>
      <c r="H379" s="238"/>
      <c r="I379" s="238"/>
      <c r="J379" s="238"/>
    </row>
    <row r="380" spans="1:10" ht="12.75">
      <c r="A380" s="187"/>
      <c r="B380" s="83"/>
      <c r="C380" s="156"/>
      <c r="D380" s="156"/>
      <c r="E380" s="156"/>
      <c r="F380" s="156"/>
      <c r="G380" s="156"/>
      <c r="H380" s="156"/>
      <c r="I380" s="156"/>
      <c r="J380" s="156"/>
    </row>
    <row r="381" spans="1:10" ht="12.75">
      <c r="A381" s="187"/>
      <c r="B381" s="83"/>
      <c r="C381" s="241" t="s">
        <v>415</v>
      </c>
      <c r="D381" s="241"/>
      <c r="E381" s="241"/>
      <c r="F381" s="241"/>
      <c r="G381" s="241"/>
      <c r="H381" s="241"/>
      <c r="I381" s="241"/>
      <c r="J381" s="241"/>
    </row>
    <row r="382" spans="1:10" ht="12.75">
      <c r="A382" s="206"/>
      <c r="B382" s="206"/>
      <c r="C382" s="206"/>
      <c r="D382" s="206"/>
      <c r="E382" s="206"/>
      <c r="F382" s="206"/>
      <c r="G382" s="206"/>
      <c r="H382" s="206"/>
      <c r="I382" s="206"/>
      <c r="J382" s="206"/>
    </row>
    <row r="383" spans="1:10" ht="12.75">
      <c r="A383" s="206"/>
      <c r="B383" s="83" t="s">
        <v>416</v>
      </c>
      <c r="C383" s="188" t="s">
        <v>417</v>
      </c>
      <c r="D383" s="188"/>
      <c r="E383" s="188"/>
      <c r="F383" s="188"/>
      <c r="G383" s="188"/>
      <c r="H383" s="188"/>
      <c r="I383" s="188"/>
      <c r="J383" s="83"/>
    </row>
    <row r="384" spans="1:10" ht="12.75">
      <c r="A384" s="206"/>
      <c r="B384" s="83"/>
      <c r="C384" s="156"/>
      <c r="D384" s="156"/>
      <c r="E384" s="156"/>
      <c r="F384" s="156"/>
      <c r="G384" s="156"/>
      <c r="H384" s="156"/>
      <c r="I384" s="156"/>
      <c r="J384" s="156"/>
    </row>
    <row r="385" spans="1:10" ht="12.75">
      <c r="A385" s="206"/>
      <c r="B385" s="83"/>
      <c r="C385" s="238" t="s">
        <v>418</v>
      </c>
      <c r="D385" s="238"/>
      <c r="E385" s="238"/>
      <c r="F385" s="238"/>
      <c r="G385" s="238"/>
      <c r="H385" s="238"/>
      <c r="I385" s="238"/>
      <c r="J385" s="238"/>
    </row>
    <row r="386" spans="1:10" ht="12.75">
      <c r="A386" s="206"/>
      <c r="B386" s="83"/>
      <c r="C386" s="238"/>
      <c r="D386" s="238"/>
      <c r="E386" s="238"/>
      <c r="F386" s="238"/>
      <c r="G386" s="238"/>
      <c r="H386" s="238"/>
      <c r="I386" s="238"/>
      <c r="J386" s="238"/>
    </row>
    <row r="387" spans="1:10" ht="12.75">
      <c r="A387" s="206"/>
      <c r="B387" s="83"/>
      <c r="C387" s="238"/>
      <c r="D387" s="238"/>
      <c r="E387" s="238"/>
      <c r="F387" s="238"/>
      <c r="G387" s="238"/>
      <c r="H387" s="238"/>
      <c r="I387" s="238"/>
      <c r="J387" s="238"/>
    </row>
    <row r="388" spans="1:10" ht="33" customHeight="1">
      <c r="A388" s="206"/>
      <c r="B388" s="83"/>
      <c r="C388" s="238"/>
      <c r="D388" s="238"/>
      <c r="E388" s="238"/>
      <c r="F388" s="238"/>
      <c r="G388" s="238"/>
      <c r="H388" s="238"/>
      <c r="I388" s="238"/>
      <c r="J388" s="238"/>
    </row>
    <row r="389" spans="1:10" ht="3" customHeight="1">
      <c r="A389" s="206"/>
      <c r="B389" s="83"/>
      <c r="C389" s="238" t="s">
        <v>419</v>
      </c>
      <c r="D389" s="238"/>
      <c r="E389" s="238"/>
      <c r="F389" s="238"/>
      <c r="G389" s="238"/>
      <c r="H389" s="238"/>
      <c r="I389" s="238"/>
      <c r="J389" s="238"/>
    </row>
    <row r="390" spans="1:10" ht="27.75" customHeight="1">
      <c r="A390" s="206"/>
      <c r="B390" s="83"/>
      <c r="C390" s="238"/>
      <c r="D390" s="238"/>
      <c r="E390" s="238"/>
      <c r="F390" s="238"/>
      <c r="G390" s="238"/>
      <c r="H390" s="238"/>
      <c r="I390" s="238"/>
      <c r="J390" s="238"/>
    </row>
    <row r="391" spans="1:10" ht="8.25" customHeight="1">
      <c r="A391" s="206"/>
      <c r="B391" s="83"/>
      <c r="C391" s="156"/>
      <c r="D391" s="156"/>
      <c r="E391" s="156"/>
      <c r="F391" s="156"/>
      <c r="G391" s="156"/>
      <c r="H391" s="156"/>
      <c r="I391" s="156"/>
      <c r="J391" s="156"/>
    </row>
    <row r="392" spans="1:10" ht="12.75">
      <c r="A392" s="206"/>
      <c r="B392" s="207"/>
      <c r="C392" s="240" t="s">
        <v>420</v>
      </c>
      <c r="D392" s="240"/>
      <c r="E392" s="240"/>
      <c r="F392" s="240"/>
      <c r="G392" s="240"/>
      <c r="H392" s="240"/>
      <c r="I392" s="240"/>
      <c r="J392" s="240"/>
    </row>
    <row r="393" ht="12.75">
      <c r="A393" s="31"/>
    </row>
    <row r="394" spans="1:10" ht="12.75">
      <c r="A394" s="31"/>
      <c r="C394" s="50"/>
      <c r="D394" s="50"/>
      <c r="E394" s="50"/>
      <c r="F394" s="50"/>
      <c r="G394" s="50"/>
      <c r="H394" s="50"/>
      <c r="I394" s="50"/>
      <c r="J394" s="50"/>
    </row>
    <row r="395" spans="1:2" ht="12.75">
      <c r="A395" s="29" t="s">
        <v>88</v>
      </c>
      <c r="B395" s="30" t="s">
        <v>26</v>
      </c>
    </row>
    <row r="396" spans="1:2" ht="12.75">
      <c r="A396" s="31"/>
      <c r="B396" s="17" t="s">
        <v>298</v>
      </c>
    </row>
    <row r="397" ht="12.75">
      <c r="A397" s="31"/>
    </row>
    <row r="398" ht="12.75">
      <c r="A398" s="31"/>
    </row>
    <row r="399" ht="12.75">
      <c r="A399" s="31"/>
    </row>
    <row r="400" ht="12.75">
      <c r="A400" s="31"/>
    </row>
    <row r="401" ht="12.75">
      <c r="A401" s="31"/>
    </row>
    <row r="402" ht="12.75">
      <c r="A402" s="31"/>
    </row>
    <row r="403" spans="1:2" ht="12.75">
      <c r="A403" s="29" t="s">
        <v>89</v>
      </c>
      <c r="B403" s="30" t="s">
        <v>96</v>
      </c>
    </row>
    <row r="404" spans="1:2" ht="12.75">
      <c r="A404" s="31"/>
      <c r="B404" s="31"/>
    </row>
    <row r="405" spans="1:10" ht="15" customHeight="1">
      <c r="A405" s="31"/>
      <c r="C405" s="55"/>
      <c r="D405" s="55"/>
      <c r="E405" s="55"/>
      <c r="F405" s="55"/>
      <c r="G405" s="54" t="s">
        <v>123</v>
      </c>
      <c r="H405" s="54"/>
      <c r="I405" s="54" t="s">
        <v>124</v>
      </c>
      <c r="J405" s="55"/>
    </row>
    <row r="406" spans="1:10" ht="12.75">
      <c r="A406" s="31"/>
      <c r="C406" s="126"/>
      <c r="D406" s="126"/>
      <c r="E406" s="126"/>
      <c r="F406" s="126"/>
      <c r="G406" s="127" t="s">
        <v>109</v>
      </c>
      <c r="H406" s="127"/>
      <c r="I406" s="127" t="s">
        <v>114</v>
      </c>
      <c r="J406" s="126"/>
    </row>
    <row r="407" spans="1:10" ht="12.75">
      <c r="A407" s="31"/>
      <c r="C407" s="126"/>
      <c r="D407" s="126"/>
      <c r="E407" s="126"/>
      <c r="F407" s="126"/>
      <c r="G407" s="127" t="s">
        <v>115</v>
      </c>
      <c r="H407" s="127"/>
      <c r="I407" s="127" t="s">
        <v>116</v>
      </c>
      <c r="J407" s="126"/>
    </row>
    <row r="408" spans="1:10" ht="12.75">
      <c r="A408" s="31"/>
      <c r="C408" s="126"/>
      <c r="D408" s="126"/>
      <c r="E408" s="126"/>
      <c r="F408" s="126"/>
      <c r="G408" s="172" t="str">
        <f>$H$137</f>
        <v>31/12/2006</v>
      </c>
      <c r="H408" s="127"/>
      <c r="I408" s="172" t="str">
        <f>$H$137</f>
        <v>31/12/2006</v>
      </c>
      <c r="J408" s="126"/>
    </row>
    <row r="409" spans="1:10" ht="12.75">
      <c r="A409" s="31"/>
      <c r="B409" s="197" t="s">
        <v>119</v>
      </c>
      <c r="C409" s="209" t="s">
        <v>129</v>
      </c>
      <c r="D409" s="209"/>
      <c r="E409" s="209"/>
      <c r="F409" s="126"/>
      <c r="G409" s="126"/>
      <c r="H409" s="126"/>
      <c r="I409" s="126"/>
      <c r="J409" s="126"/>
    </row>
    <row r="410" spans="1:10" ht="12.75">
      <c r="A410" s="31"/>
      <c r="C410" s="126"/>
      <c r="D410" s="210" t="s">
        <v>362</v>
      </c>
      <c r="E410" s="210"/>
      <c r="F410" s="126"/>
      <c r="G410" s="199">
        <f>'Income Statement'!E33</f>
        <v>-12075</v>
      </c>
      <c r="H410" s="199"/>
      <c r="I410" s="199">
        <f>'Income Statement'!I33</f>
        <v>-12647</v>
      </c>
      <c r="J410" s="126"/>
    </row>
    <row r="411" spans="1:10" ht="12.75">
      <c r="A411" s="31"/>
      <c r="C411" s="126"/>
      <c r="D411" s="126"/>
      <c r="E411" s="126"/>
      <c r="F411" s="126"/>
      <c r="G411" s="126"/>
      <c r="H411" s="126"/>
      <c r="I411" s="126"/>
      <c r="J411" s="126"/>
    </row>
    <row r="412" spans="1:10" ht="12.75">
      <c r="A412" s="31"/>
      <c r="C412" s="126"/>
      <c r="D412" s="210" t="s">
        <v>125</v>
      </c>
      <c r="E412" s="210"/>
      <c r="F412" s="210"/>
      <c r="G412" s="199">
        <v>286680</v>
      </c>
      <c r="H412" s="199"/>
      <c r="I412" s="199">
        <v>286680</v>
      </c>
      <c r="J412" s="126"/>
    </row>
    <row r="413" spans="1:10" ht="12.75">
      <c r="A413" s="31"/>
      <c r="C413" s="126"/>
      <c r="D413" s="96"/>
      <c r="E413" s="96"/>
      <c r="F413" s="96"/>
      <c r="G413" s="126"/>
      <c r="H413" s="126"/>
      <c r="I413" s="126"/>
      <c r="J413" s="126"/>
    </row>
    <row r="414" spans="1:10" ht="13.5" thickBot="1">
      <c r="A414" s="31"/>
      <c r="C414" s="126"/>
      <c r="D414" s="209" t="s">
        <v>117</v>
      </c>
      <c r="E414" s="209"/>
      <c r="F414" s="198"/>
      <c r="G414" s="200">
        <f>+G410/G412*100</f>
        <v>-4.212013394725827</v>
      </c>
      <c r="H414" s="201"/>
      <c r="I414" s="200">
        <f>+I410/I412*100</f>
        <v>-4.41153899818613</v>
      </c>
      <c r="J414" s="126"/>
    </row>
    <row r="415" spans="1:10" ht="13.5" thickTop="1">
      <c r="A415" s="31"/>
      <c r="C415" s="126"/>
      <c r="D415" s="96"/>
      <c r="E415" s="96"/>
      <c r="F415" s="96"/>
      <c r="G415" s="126"/>
      <c r="H415" s="126"/>
      <c r="I415" s="126"/>
      <c r="J415" s="126"/>
    </row>
    <row r="416" spans="1:10" ht="13.5" thickBot="1">
      <c r="A416" s="31"/>
      <c r="B416" s="197" t="s">
        <v>120</v>
      </c>
      <c r="C416" s="209" t="s">
        <v>118</v>
      </c>
      <c r="D416" s="209"/>
      <c r="E416" s="209"/>
      <c r="F416" s="96"/>
      <c r="G416" s="202" t="s">
        <v>132</v>
      </c>
      <c r="H416" s="203"/>
      <c r="I416" s="202" t="s">
        <v>95</v>
      </c>
      <c r="J416" s="126"/>
    </row>
    <row r="417" spans="1:10" ht="13.5" thickTop="1">
      <c r="A417" s="31"/>
      <c r="B417" s="197"/>
      <c r="C417" s="198"/>
      <c r="D417" s="198"/>
      <c r="E417" s="198"/>
      <c r="F417" s="96"/>
      <c r="G417" s="204"/>
      <c r="H417" s="203"/>
      <c r="I417" s="204"/>
      <c r="J417" s="126"/>
    </row>
    <row r="418" spans="1:10" ht="12.75">
      <c r="A418" s="31"/>
      <c r="C418" s="126"/>
      <c r="D418" s="96"/>
      <c r="E418" s="96"/>
      <c r="F418" s="96"/>
      <c r="G418" s="126"/>
      <c r="H418" s="126"/>
      <c r="I418" s="126"/>
      <c r="J418" s="126"/>
    </row>
    <row r="419" spans="1:10" ht="12.75">
      <c r="A419" s="29" t="s">
        <v>160</v>
      </c>
      <c r="B419" s="30" t="s">
        <v>161</v>
      </c>
      <c r="C419" s="114"/>
      <c r="D419" s="114"/>
      <c r="E419" s="114"/>
      <c r="F419" s="114"/>
      <c r="G419" s="114"/>
      <c r="H419" s="114"/>
      <c r="I419" s="114"/>
      <c r="J419" s="114"/>
    </row>
    <row r="420" spans="1:10" ht="12.75">
      <c r="A420" s="31"/>
      <c r="B420" s="220" t="s">
        <v>2</v>
      </c>
      <c r="C420" s="220"/>
      <c r="D420" s="220"/>
      <c r="E420" s="220"/>
      <c r="F420" s="220"/>
      <c r="G420" s="220"/>
      <c r="H420" s="220"/>
      <c r="I420" s="220"/>
      <c r="J420" s="220"/>
    </row>
    <row r="421" spans="1:10" ht="12.75">
      <c r="A421" s="31"/>
      <c r="B421" s="220"/>
      <c r="C421" s="220"/>
      <c r="D421" s="220"/>
      <c r="E421" s="220"/>
      <c r="F421" s="220"/>
      <c r="G421" s="220"/>
      <c r="H421" s="220"/>
      <c r="I421" s="220"/>
      <c r="J421" s="220"/>
    </row>
    <row r="422" spans="1:10" ht="12.75">
      <c r="A422" s="31"/>
      <c r="B422" s="129"/>
      <c r="C422" s="129"/>
      <c r="D422" s="129"/>
      <c r="E422" s="129"/>
      <c r="F422" s="129"/>
      <c r="G422" s="129"/>
      <c r="H422" s="129"/>
      <c r="I422" s="129"/>
      <c r="J422" s="129"/>
    </row>
    <row r="423" spans="1:10" ht="12.75">
      <c r="A423" s="31"/>
      <c r="C423" s="114"/>
      <c r="D423" s="114"/>
      <c r="E423" s="114"/>
      <c r="F423" s="114"/>
      <c r="G423" s="114"/>
      <c r="H423" s="114"/>
      <c r="I423" s="114"/>
      <c r="J423" s="114"/>
    </row>
    <row r="424" ht="12.75">
      <c r="A424" s="17" t="s">
        <v>107</v>
      </c>
    </row>
    <row r="425" ht="12.75">
      <c r="A425" s="17" t="s">
        <v>9</v>
      </c>
    </row>
    <row r="426" ht="12.75">
      <c r="A426" s="17" t="s">
        <v>105</v>
      </c>
    </row>
    <row r="427" ht="12.75">
      <c r="A427" s="17" t="s">
        <v>106</v>
      </c>
    </row>
    <row r="429" spans="1:4" ht="12.75">
      <c r="A429" s="17" t="s">
        <v>27</v>
      </c>
      <c r="B429" s="243"/>
      <c r="C429" s="243"/>
      <c r="D429" s="243"/>
    </row>
    <row r="430" ht="12.75">
      <c r="A430" s="31"/>
    </row>
    <row r="431" ht="12.75">
      <c r="A431" s="31"/>
    </row>
    <row r="432" ht="12.75">
      <c r="A432" s="31"/>
    </row>
    <row r="433" ht="12.75">
      <c r="A433" s="31"/>
    </row>
    <row r="434" ht="12.75">
      <c r="A434" s="31"/>
    </row>
    <row r="435" ht="12.75">
      <c r="A435" s="31"/>
    </row>
    <row r="436" ht="12.75">
      <c r="A436" s="31"/>
    </row>
    <row r="437" ht="12.75">
      <c r="A437" s="31"/>
    </row>
    <row r="438" ht="12.75">
      <c r="A438" s="31"/>
    </row>
    <row r="441" ht="12.75">
      <c r="A441" s="31"/>
    </row>
    <row r="442" ht="12.75">
      <c r="A442" s="31"/>
    </row>
    <row r="443" ht="12.75">
      <c r="A443" s="31"/>
    </row>
    <row r="444" ht="12.75">
      <c r="A444" s="31"/>
    </row>
    <row r="445" ht="12.75">
      <c r="A445" s="31"/>
    </row>
    <row r="446" ht="12.75">
      <c r="A446" s="31"/>
    </row>
    <row r="447" ht="12.75">
      <c r="A447" s="31"/>
    </row>
    <row r="448" ht="12.75">
      <c r="A448" s="31"/>
    </row>
    <row r="449" ht="12.75">
      <c r="A449" s="31"/>
    </row>
    <row r="450" ht="12.75">
      <c r="A450" s="31"/>
    </row>
    <row r="451" ht="12.75">
      <c r="A451" s="31"/>
    </row>
    <row r="452" ht="12.75">
      <c r="A452" s="31"/>
    </row>
    <row r="453" ht="12.75">
      <c r="A453" s="31"/>
    </row>
    <row r="454" ht="12.75">
      <c r="A454" s="31"/>
    </row>
    <row r="455" ht="12.75">
      <c r="A455" s="31"/>
    </row>
    <row r="456" ht="12.75">
      <c r="A456" s="31"/>
    </row>
    <row r="457" ht="12.75">
      <c r="A457" s="31"/>
    </row>
    <row r="458" ht="12.75">
      <c r="A458" s="31"/>
    </row>
    <row r="459" ht="12.75">
      <c r="A459" s="31"/>
    </row>
    <row r="460" ht="12.75">
      <c r="A460" s="31"/>
    </row>
    <row r="461" ht="12.75">
      <c r="A461" s="31"/>
    </row>
    <row r="462" ht="12.75">
      <c r="A462" s="31"/>
    </row>
  </sheetData>
  <mergeCells count="58">
    <mergeCell ref="C343:J343"/>
    <mergeCell ref="C347:J349"/>
    <mergeCell ref="B270:J273"/>
    <mergeCell ref="C339:J339"/>
    <mergeCell ref="C341:J341"/>
    <mergeCell ref="C342:J342"/>
    <mergeCell ref="C329:J329"/>
    <mergeCell ref="C331:J331"/>
    <mergeCell ref="C333:J333"/>
    <mergeCell ref="C338:J338"/>
    <mergeCell ref="B226:J230"/>
    <mergeCell ref="B244:D244"/>
    <mergeCell ref="B242:D242"/>
    <mergeCell ref="B246:J246"/>
    <mergeCell ref="B144:J147"/>
    <mergeCell ref="B148:J149"/>
    <mergeCell ref="B151:J152"/>
    <mergeCell ref="B202:J203"/>
    <mergeCell ref="B219:J222"/>
    <mergeCell ref="B207:J208"/>
    <mergeCell ref="B6:J8"/>
    <mergeCell ref="B120:J120"/>
    <mergeCell ref="B71:J72"/>
    <mergeCell ref="B65:J65"/>
    <mergeCell ref="B60:J61"/>
    <mergeCell ref="C34:J35"/>
    <mergeCell ref="C36:J38"/>
    <mergeCell ref="B128:J129"/>
    <mergeCell ref="B10:J13"/>
    <mergeCell ref="B16:J17"/>
    <mergeCell ref="B429:D429"/>
    <mergeCell ref="D414:E414"/>
    <mergeCell ref="C409:E409"/>
    <mergeCell ref="C416:E416"/>
    <mergeCell ref="D410:E410"/>
    <mergeCell ref="B420:J421"/>
    <mergeCell ref="D412:F412"/>
    <mergeCell ref="B185:J186"/>
    <mergeCell ref="C354:J354"/>
    <mergeCell ref="C350:J352"/>
    <mergeCell ref="C353:J353"/>
    <mergeCell ref="C355:J355"/>
    <mergeCell ref="C376:J377"/>
    <mergeCell ref="C381:J381"/>
    <mergeCell ref="C368:J368"/>
    <mergeCell ref="C372:J375"/>
    <mergeCell ref="C392:J392"/>
    <mergeCell ref="C385:J388"/>
    <mergeCell ref="C389:J390"/>
    <mergeCell ref="C379:J379"/>
    <mergeCell ref="C319:J319"/>
    <mergeCell ref="C321:J321"/>
    <mergeCell ref="C323:J326"/>
    <mergeCell ref="C327:J328"/>
    <mergeCell ref="C358:J358"/>
    <mergeCell ref="C360:J360"/>
    <mergeCell ref="C362:J365"/>
    <mergeCell ref="C366:J367"/>
  </mergeCells>
  <printOptions horizontalCentered="1"/>
  <pageMargins left="0.35433070866141736" right="0" top="1.3779527559055118" bottom="0.5118110236220472" header="0.5118110236220472" footer="0.5118110236220472"/>
  <pageSetup horizontalDpi="600" verticalDpi="600" orientation="portrait" paperSize="9" scale="70" r:id="rId2"/>
  <headerFooter alignWithMargins="0">
    <oddHeader>&amp;L&amp;"Arial Narrow,Bold"&amp;14INS BIOSCIENCE BERHAD
&amp;10(Company No. 623239-V)
(Incorporated in Malaysia)
&amp;12NOTES TO THE QUARTERLY REPORT - 31 DECEMBER 2006&amp;R
</oddHeader>
  </headerFooter>
  <rowBreaks count="5" manualBreakCount="5">
    <brk id="133" max="255" man="1"/>
    <brk id="200" max="9" man="1"/>
    <brk id="264" max="9" man="1"/>
    <brk id="334" max="255" man="1"/>
    <brk id="4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minghuat</cp:lastModifiedBy>
  <cp:lastPrinted>2007-02-27T02:33:22Z</cp:lastPrinted>
  <dcterms:created xsi:type="dcterms:W3CDTF">2001-10-16T10:02:43Z</dcterms:created>
  <dcterms:modified xsi:type="dcterms:W3CDTF">2007-02-27T10:27:10Z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